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5\4º Trimestre_2025\Gestão-Planejamento\Aplicação Compulsória\"/>
    </mc:Choice>
  </mc:AlternateContent>
  <xr:revisionPtr revIDLastSave="0" documentId="8_{B10EF203-A5E6-42AB-B237-3284ED0E0D8E}" xr6:coauthVersionLast="47" xr6:coauthVersionMax="47" xr10:uidLastSave="{00000000-0000-0000-0000-000000000000}"/>
  <bookViews>
    <workbookView xWindow="-120" yWindow="-120" windowWidth="29040" windowHeight="15720" xr2:uid="{6C76CA7F-B6ED-4A50-81A6-63F4BB4BECCC}"/>
  </bookViews>
  <sheets>
    <sheet name="Aplicação Receita Compulsória" sheetId="1" r:id="rId1"/>
    <sheet name="Rec. Apl. no PCG e Gratuidade" sheetId="2" r:id="rId2"/>
  </sheets>
  <externalReferences>
    <externalReference r:id="rId3"/>
  </externalReferences>
  <definedNames>
    <definedName name="_xlnm.Print_Area" localSheetId="1">'Rec. Apl. no PCG e Gratuidade'!$A$1:$H$191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0" i="2" l="1"/>
  <c r="G190" i="2"/>
  <c r="F190" i="2"/>
  <c r="E190" i="2"/>
  <c r="E161" i="2"/>
  <c r="H161" i="2"/>
  <c r="G161" i="2"/>
  <c r="F161" i="2"/>
  <c r="H133" i="2"/>
  <c r="G133" i="2"/>
  <c r="F133" i="2"/>
  <c r="E133" i="2"/>
  <c r="H66" i="2"/>
  <c r="G66" i="2"/>
  <c r="F66" i="2"/>
  <c r="E66" i="2"/>
  <c r="H32" i="2"/>
  <c r="G32" i="2"/>
  <c r="F32" i="2"/>
  <c r="E32" i="2"/>
  <c r="H190" i="1"/>
  <c r="G190" i="1"/>
  <c r="F190" i="1"/>
  <c r="E190" i="1"/>
  <c r="H161" i="1"/>
  <c r="G161" i="1"/>
  <c r="F161" i="1"/>
  <c r="E161" i="1"/>
  <c r="H133" i="1"/>
  <c r="G133" i="1"/>
  <c r="F133" i="1"/>
  <c r="E133" i="1"/>
  <c r="F191" i="1"/>
  <c r="C34" i="1"/>
  <c r="C33" i="1"/>
  <c r="D30" i="1"/>
  <c r="D29" i="1"/>
  <c r="D28" i="1"/>
  <c r="C25" i="1"/>
  <c r="D24" i="1"/>
  <c r="D23" i="1"/>
  <c r="D22" i="1"/>
  <c r="C19" i="1"/>
  <c r="C18" i="1"/>
  <c r="C16" i="1"/>
  <c r="C17" i="1" s="1"/>
  <c r="D14" i="1"/>
  <c r="D16" i="1" s="1"/>
  <c r="C14" i="1"/>
  <c r="E191" i="2" l="1"/>
  <c r="D18" i="1"/>
  <c r="D17" i="1"/>
  <c r="F191" i="2"/>
  <c r="D20" i="1" s="1"/>
  <c r="D19" i="1" s="1"/>
  <c r="D33" i="1" s="1"/>
  <c r="G191" i="2"/>
  <c r="H191" i="2"/>
  <c r="D26" i="1" s="1"/>
  <c r="D25" i="1" s="1"/>
  <c r="D34" i="1" s="1"/>
  <c r="E191" i="1" s="1"/>
</calcChain>
</file>

<file path=xl/sharedStrings.xml><?xml version="1.0" encoding="utf-8"?>
<sst xmlns="http://schemas.openxmlformats.org/spreadsheetml/2006/main" count="576" uniqueCount="282">
  <si>
    <t>Programa de Comprometimento e Gratuidade (PCG)</t>
  </si>
  <si>
    <t>(Resoluções Sesc nº 1.589/2024)</t>
  </si>
  <si>
    <t>Quadro de Aplicação da Receita Compulsória Líquida no exercício 2025</t>
  </si>
  <si>
    <t>Departamento Regional Minas Gerais</t>
  </si>
  <si>
    <t>APLICAÇÃO DA RECEITA COMPULSÓRIA LÍQUIDA</t>
  </si>
  <si>
    <t>Prevista</t>
  </si>
  <si>
    <t>Realizado</t>
  </si>
  <si>
    <t>Receita Compulsória Bruta</t>
  </si>
  <si>
    <t>(-) Comissão para a RFB</t>
  </si>
  <si>
    <t>(=) Subtotal</t>
  </si>
  <si>
    <t>(-) Contribuição à CNC / Fecomércio</t>
  </si>
  <si>
    <t>(=) Receita Compulsória Líquida</t>
  </si>
  <si>
    <t>Valor destinado ao PCG (33,33%)</t>
  </si>
  <si>
    <t>Valor destinado à Gratuidade (16,67%)</t>
  </si>
  <si>
    <t>Recursos Aplicados no PCG Total</t>
  </si>
  <si>
    <t>33,33% da Receita Compulsória Líquida</t>
  </si>
  <si>
    <t>100% da Subvenção Extraordinária</t>
  </si>
  <si>
    <t>Acordo MTUR (Valor aplicado pelo DR/DN)</t>
  </si>
  <si>
    <t>Acordo MTUR (Total das Ações)</t>
  </si>
  <si>
    <t>(-) Acordo MTUR (Reembolsos)</t>
  </si>
  <si>
    <t>Recursos Aplicados na Gratuidade PCG</t>
  </si>
  <si>
    <t>16,67% da Receita Compulsória Líquida</t>
  </si>
  <si>
    <t>50% da Subvenção Extraordinária</t>
  </si>
  <si>
    <t>RESULTADOS</t>
  </si>
  <si>
    <t>Recursos Aplicados no PCG</t>
  </si>
  <si>
    <r>
      <rPr>
        <b/>
        <sz val="11"/>
        <color theme="1"/>
        <rFont val="Aptos Narrow"/>
        <family val="2"/>
        <scheme val="minor"/>
      </rPr>
      <t>Recursos Aplicados no PCG</t>
    </r>
    <r>
      <rPr>
        <sz val="11"/>
        <color theme="1"/>
        <rFont val="Aptos Narrow"/>
        <family val="2"/>
        <scheme val="minor"/>
      </rPr>
      <t xml:space="preserve">
(Total PCG do Quadro “Recursos Aplicados no PCG e na Gratuidade por Subatividade”)</t>
    </r>
  </si>
  <si>
    <r>
      <rPr>
        <b/>
        <sz val="11"/>
        <color theme="1"/>
        <rFont val="Aptos Narrow"/>
        <family val="2"/>
        <scheme val="minor"/>
      </rPr>
      <t xml:space="preserve">Recursos Aplicados na Gratuidade PCG </t>
    </r>
    <r>
      <rPr>
        <sz val="11"/>
        <color theme="1"/>
        <rFont val="Aptos Narrow"/>
        <family val="2"/>
        <scheme val="minor"/>
      </rPr>
      <t xml:space="preserve">
(Gratuidade PCG do Quadro “Recursos Aplicados no PCG e na Gratuidade por Subatividade”)</t>
    </r>
  </si>
  <si>
    <t>Quadro Recursos Aplicados no PCG e na Gratuidade por Subatividade no exercício de 2025</t>
  </si>
  <si>
    <t>Recursos Aplicados no PCG e na Gratuidade por Subatividade</t>
  </si>
  <si>
    <t>Código</t>
  </si>
  <si>
    <t>Seção / Programa / Atividades /
Subatividade</t>
  </si>
  <si>
    <t>Total PCG</t>
  </si>
  <si>
    <t>Gratuidade PCG</t>
  </si>
  <si>
    <t>Pessoas Atendidas</t>
  </si>
  <si>
    <t>Valor (R$)</t>
  </si>
  <si>
    <t>Chave</t>
  </si>
  <si>
    <t>01</t>
  </si>
  <si>
    <t>Programas Sociais</t>
  </si>
  <si>
    <t>01.01</t>
  </si>
  <si>
    <t>Programa</t>
  </si>
  <si>
    <t>Educação</t>
  </si>
  <si>
    <t>01.01.01</t>
  </si>
  <si>
    <t>Atividade</t>
  </si>
  <si>
    <t>Educação Infantil</t>
  </si>
  <si>
    <t>01.01.01.01</t>
  </si>
  <si>
    <t>Subatividade</t>
  </si>
  <si>
    <t>Creche</t>
  </si>
  <si>
    <t>01.01.01.02</t>
  </si>
  <si>
    <t>Pré-escola</t>
  </si>
  <si>
    <t>01.01.02</t>
  </si>
  <si>
    <t>Ensino Fundamental</t>
  </si>
  <si>
    <t>01.01.02.01</t>
  </si>
  <si>
    <t>Anos iniciais</t>
  </si>
  <si>
    <t>01.01.02.02</t>
  </si>
  <si>
    <t>Anos finais</t>
  </si>
  <si>
    <t>01.01.03</t>
  </si>
  <si>
    <t>Ensino Médio</t>
  </si>
  <si>
    <t>01.01.03.01</t>
  </si>
  <si>
    <t>Séries/Etapas</t>
  </si>
  <si>
    <t>01.01.04</t>
  </si>
  <si>
    <t>Educação de Jovens e Adultos</t>
  </si>
  <si>
    <t>01.01.04.01</t>
  </si>
  <si>
    <t>01.01.04.02</t>
  </si>
  <si>
    <t>01.01.04.03</t>
  </si>
  <si>
    <t>01.01.04.04</t>
  </si>
  <si>
    <t>Alfabetização</t>
  </si>
  <si>
    <t>01.01.05</t>
  </si>
  <si>
    <t>Educação Ampliada</t>
  </si>
  <si>
    <t>01.01.05.01</t>
  </si>
  <si>
    <t>Ações formativas</t>
  </si>
  <si>
    <t>01.01.05.02</t>
  </si>
  <si>
    <t>Ações mediadas</t>
  </si>
  <si>
    <t>01.01.05.03</t>
  </si>
  <si>
    <t>Apresentações</t>
  </si>
  <si>
    <t>01.01.05.04</t>
  </si>
  <si>
    <t>Eventos</t>
  </si>
  <si>
    <t>01.01.05.05</t>
  </si>
  <si>
    <t>Exposição</t>
  </si>
  <si>
    <t>Total Programa Educação</t>
  </si>
  <si>
    <t>01.02</t>
  </si>
  <si>
    <t>Saúde</t>
  </si>
  <si>
    <t>01.02.07</t>
  </si>
  <si>
    <t>Alimentação e Nutrição</t>
  </si>
  <si>
    <t>01.02.07.02</t>
  </si>
  <si>
    <t>Sessão diagnóstica/clínica</t>
  </si>
  <si>
    <t>01.02.07.03</t>
  </si>
  <si>
    <t>Consulta</t>
  </si>
  <si>
    <t>01.02.07.06</t>
  </si>
  <si>
    <t>Refeição</t>
  </si>
  <si>
    <t>01.02.07.07</t>
  </si>
  <si>
    <t>01.02.07.08</t>
  </si>
  <si>
    <t>01.02.07.09</t>
  </si>
  <si>
    <t>01.02.07.10</t>
  </si>
  <si>
    <t>01.02.07.11</t>
  </si>
  <si>
    <t>01.02.08</t>
  </si>
  <si>
    <t>Saúde Bucal</t>
  </si>
  <si>
    <t>01.02.08.02</t>
  </si>
  <si>
    <t>01.02.08.03</t>
  </si>
  <si>
    <t>01.02.08.07</t>
  </si>
  <si>
    <t>01.02.08.08</t>
  </si>
  <si>
    <t>01.02.08.09</t>
  </si>
  <si>
    <t>01.02.08.10</t>
  </si>
  <si>
    <t>01.02.08.11</t>
  </si>
  <si>
    <t>01.02.09</t>
  </si>
  <si>
    <t>Atenção Ampliada em Saúde</t>
  </si>
  <si>
    <t>01.02.09.02</t>
  </si>
  <si>
    <t>01.02.09.05</t>
  </si>
  <si>
    <t>Práticas coletivas</t>
  </si>
  <si>
    <t>01.02.09.06</t>
  </si>
  <si>
    <t>01.02.09.07</t>
  </si>
  <si>
    <t>01.02.09.08</t>
  </si>
  <si>
    <t>01.02.09.09</t>
  </si>
  <si>
    <t>01.02.09.10</t>
  </si>
  <si>
    <t>01.02.10</t>
  </si>
  <si>
    <t>Educação em Saúde</t>
  </si>
  <si>
    <t>01.02.10.02</t>
  </si>
  <si>
    <t>Sessão de apoio diagnóstico</t>
  </si>
  <si>
    <t>01.02.10.03</t>
  </si>
  <si>
    <t>01.02.10.04</t>
  </si>
  <si>
    <t>01.02.10.05</t>
  </si>
  <si>
    <t>01.02.10.06</t>
  </si>
  <si>
    <t>01.02.10.07</t>
  </si>
  <si>
    <t>Total Programa Saúde</t>
  </si>
  <si>
    <t>01.03</t>
  </si>
  <si>
    <t>Cultura</t>
  </si>
  <si>
    <t>01.03.12</t>
  </si>
  <si>
    <t>Artes Cênicas</t>
  </si>
  <si>
    <t>01.03.12.01</t>
  </si>
  <si>
    <t>Incentivo artístico e cultural</t>
  </si>
  <si>
    <t>01.03.12.02</t>
  </si>
  <si>
    <t>Intercâmbio</t>
  </si>
  <si>
    <t>01.03.12.03</t>
  </si>
  <si>
    <t>01.03.12.04</t>
  </si>
  <si>
    <t>01.03.12.05</t>
  </si>
  <si>
    <t>01.03.12.06</t>
  </si>
  <si>
    <t>01.03.12.07</t>
  </si>
  <si>
    <t>01.03.13</t>
  </si>
  <si>
    <t>Artes Visuais</t>
  </si>
  <si>
    <t>01.03.13.01</t>
  </si>
  <si>
    <t>01.03.13.02</t>
  </si>
  <si>
    <t>01.03.13.03</t>
  </si>
  <si>
    <t>01.03.13.04</t>
  </si>
  <si>
    <t>01.03.13.05</t>
  </si>
  <si>
    <t>01.03.13.06</t>
  </si>
  <si>
    <t>01.03.13.07</t>
  </si>
  <si>
    <t>01.03.14</t>
  </si>
  <si>
    <t>Música</t>
  </si>
  <si>
    <t>01.03.14.01</t>
  </si>
  <si>
    <t>01.03.14.02</t>
  </si>
  <si>
    <t>01.03.14.03</t>
  </si>
  <si>
    <t>01.03.14.04</t>
  </si>
  <si>
    <t>01.03.14.05</t>
  </si>
  <si>
    <t>01.03.14.06</t>
  </si>
  <si>
    <t>01.03.14.07</t>
  </si>
  <si>
    <t>01.03.15</t>
  </si>
  <si>
    <t>Audiovisual</t>
  </si>
  <si>
    <t>01.03.15.01</t>
  </si>
  <si>
    <t>01.03.15.02</t>
  </si>
  <si>
    <t xml:space="preserve">Intercâmbio </t>
  </si>
  <si>
    <t>01.03.15.03</t>
  </si>
  <si>
    <t>Exibição</t>
  </si>
  <si>
    <t>01.03.15.04</t>
  </si>
  <si>
    <t>01.03.15.05</t>
  </si>
  <si>
    <t>01.03.15.06</t>
  </si>
  <si>
    <t>01.03.15.07</t>
  </si>
  <si>
    <t>01.03.15.08</t>
  </si>
  <si>
    <t>01.03.16</t>
  </si>
  <si>
    <t>Literatura</t>
  </si>
  <si>
    <t>01.03.16.01</t>
  </si>
  <si>
    <t>01.03.16.02</t>
  </si>
  <si>
    <t>01.03.16.03</t>
  </si>
  <si>
    <t>01.03.16.04</t>
  </si>
  <si>
    <t>01.03.16.05</t>
  </si>
  <si>
    <t>01.03.16.06</t>
  </si>
  <si>
    <t>01.03.16.07</t>
  </si>
  <si>
    <t>01.03.17</t>
  </si>
  <si>
    <t>Biblioteca</t>
  </si>
  <si>
    <t>01.03.17.01</t>
  </si>
  <si>
    <t>Acesso a recursos informacionais </t>
  </si>
  <si>
    <t>01.03.17.02</t>
  </si>
  <si>
    <t>01.03.17.03</t>
  </si>
  <si>
    <t>01.03.17.04</t>
  </si>
  <si>
    <t>01.03.17.05</t>
  </si>
  <si>
    <t>01.03.17.06</t>
  </si>
  <si>
    <t>01.03.18</t>
  </si>
  <si>
    <t>Memória Social e Patrimônio Cultural</t>
  </si>
  <si>
    <t>01.03.18.01</t>
  </si>
  <si>
    <t>01.03.18.02</t>
  </si>
  <si>
    <t>01.03.18.03</t>
  </si>
  <si>
    <t>Educação patrimonial</t>
  </si>
  <si>
    <t>01.03.18.04</t>
  </si>
  <si>
    <t>01.03.18.05</t>
  </si>
  <si>
    <t>01.03.18.06</t>
  </si>
  <si>
    <t>01.03.18.07</t>
  </si>
  <si>
    <t>01.03.18.08</t>
  </si>
  <si>
    <t>01.03.19</t>
  </si>
  <si>
    <t>Arte Educação</t>
  </si>
  <si>
    <t>01.03.19.01</t>
  </si>
  <si>
    <t>01.03.19.02</t>
  </si>
  <si>
    <t>01.03.19.03</t>
  </si>
  <si>
    <t>01.03.19.04</t>
  </si>
  <si>
    <t>01.03.19.05</t>
  </si>
  <si>
    <t>01.03.19.06</t>
  </si>
  <si>
    <t>01.03.19.07</t>
  </si>
  <si>
    <t>Total Programa Cultura</t>
  </si>
  <si>
    <t>01.04</t>
  </si>
  <si>
    <t>Lazer</t>
  </si>
  <si>
    <t>01.04.21</t>
  </si>
  <si>
    <t>Desenvolvimento Físico-Esportivo</t>
  </si>
  <si>
    <t>01.04.21.01</t>
  </si>
  <si>
    <t>Exercício físicos sistematicos</t>
  </si>
  <si>
    <t>01.04.21.02</t>
  </si>
  <si>
    <t>Formação esportiva</t>
  </si>
  <si>
    <t>01.04.21.03</t>
  </si>
  <si>
    <t xml:space="preserve">Competições físico-esportivas </t>
  </si>
  <si>
    <t>01.04.21.04</t>
  </si>
  <si>
    <t>01.04.21.05</t>
  </si>
  <si>
    <t>01.04.21.06</t>
  </si>
  <si>
    <t>01.04.21.07</t>
  </si>
  <si>
    <t>01.04.21.08</t>
  </si>
  <si>
    <t>01.04.22</t>
  </si>
  <si>
    <t>Recreação</t>
  </si>
  <si>
    <t>01.04.22.01</t>
  </si>
  <si>
    <t>Colônias recreativas</t>
  </si>
  <si>
    <t>01.04.22.03</t>
  </si>
  <si>
    <t>Festa e festividades</t>
  </si>
  <si>
    <t>01.04.22.04</t>
  </si>
  <si>
    <t>Multipráticas recreativas</t>
  </si>
  <si>
    <t>01.04.22.05</t>
  </si>
  <si>
    <t>01.04.22.06</t>
  </si>
  <si>
    <t>01.04.22.07</t>
  </si>
  <si>
    <t>01.04.22.08</t>
  </si>
  <si>
    <t>01.04.22.09</t>
  </si>
  <si>
    <t>01.04.23</t>
  </si>
  <si>
    <t>Turismo Social</t>
  </si>
  <si>
    <t>01.04.23.02</t>
  </si>
  <si>
    <t>Passeios</t>
  </si>
  <si>
    <t>01.04.23.03</t>
  </si>
  <si>
    <t>Viagens</t>
  </si>
  <si>
    <t>01.04.23.04</t>
  </si>
  <si>
    <t>01.04.23.05</t>
  </si>
  <si>
    <t>01.04.23.06</t>
  </si>
  <si>
    <t>01.04.23.07</t>
  </si>
  <si>
    <t>01.04.23.08</t>
  </si>
  <si>
    <t>Total Programa Lazer</t>
  </si>
  <si>
    <t>01.05</t>
  </si>
  <si>
    <t>Assistência</t>
  </si>
  <si>
    <t>01.05.25</t>
  </si>
  <si>
    <t>Desenvolvimento Comunitário</t>
  </si>
  <si>
    <t>01.05.25.01</t>
  </si>
  <si>
    <t>01.05.25.02</t>
  </si>
  <si>
    <t>01.05.25.03</t>
  </si>
  <si>
    <t>01.05.25.04</t>
  </si>
  <si>
    <t>01.05.25.05</t>
  </si>
  <si>
    <t>01.05.26</t>
  </si>
  <si>
    <t>Valorização Social</t>
  </si>
  <si>
    <t>01.05.26.01</t>
  </si>
  <si>
    <t>Distribuição de doações</t>
  </si>
  <si>
    <t>01.05.26.02</t>
  </si>
  <si>
    <t>01.05.26.03</t>
  </si>
  <si>
    <t>01.05.26.04</t>
  </si>
  <si>
    <t>01.05.26.05</t>
  </si>
  <si>
    <t>01.05.26.06</t>
  </si>
  <si>
    <t>01.05.27</t>
  </si>
  <si>
    <t>Segurança Alimentar e Apoio Social</t>
  </si>
  <si>
    <t>01.05.27.01</t>
  </si>
  <si>
    <t>01.05.27.02</t>
  </si>
  <si>
    <t>01.05.27.03</t>
  </si>
  <si>
    <t>01.05.27.04</t>
  </si>
  <si>
    <t>01.05.27.05</t>
  </si>
  <si>
    <t>01.05.27.06</t>
  </si>
  <si>
    <t>01.05.28</t>
  </si>
  <si>
    <t>Trabalho Social com Grupos</t>
  </si>
  <si>
    <t>01.05.28.01</t>
  </si>
  <si>
    <t>Consulta social</t>
  </si>
  <si>
    <t>01.05.28.02</t>
  </si>
  <si>
    <t>01.05.28.03</t>
  </si>
  <si>
    <t>01.05.28.04</t>
  </si>
  <si>
    <t>01.05.28.05</t>
  </si>
  <si>
    <t>01.05.28.06</t>
  </si>
  <si>
    <t>Total Programa Assistência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</si>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</sst>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name val="Aptos Narrow"/>
      <family val="2"/>
      <scheme val="minor"/>
    </font>
    <font>
      <b/>
      <sz val="11"/>
      <name val="Aptos Narrow"/>
      <family val="2"/>
      <scheme val="minor"/>
    </font>
    <font>
      <b/>
      <sz val="10"/>
      <name val="Aptos Narrow"/>
      <family val="2"/>
      <scheme val="minor"/>
    </font>
    <font>
      <sz val="11"/>
      <name val="Aptos Narrow"/>
      <family val="2"/>
      <scheme val="minor"/>
    </font>
    <font>
      <b/>
      <sz val="12"/>
      <name val="Aptos Narrow"/>
      <family val="2"/>
      <scheme val="minor"/>
    </font>
    <font>
      <sz val="10"/>
      <name val="Arial"/>
      <family val="2"/>
    </font>
    <font>
      <sz val="11"/>
      <color theme="1" tint="0.34998626667073579"/>
      <name val="Times New Roman"/>
      <family val="1"/>
    </font>
    <font>
      <sz val="14"/>
      <color theme="1"/>
      <name val="Aptos Narrow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DAE9F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4747"/>
        <bgColor indexed="64"/>
      </patternFill>
    </fill>
    <fill>
      <patternFill patternType="solid">
        <fgColor rgb="FFFF8B8B"/>
        <bgColor indexed="64"/>
      </patternFill>
    </fill>
    <fill>
      <patternFill patternType="solid">
        <fgColor rgb="FF9E5ECE"/>
        <bgColor indexed="64"/>
      </patternFill>
    </fill>
    <fill>
      <patternFill patternType="solid">
        <fgColor rgb="FFC59EE2"/>
        <bgColor indexed="64"/>
      </patternFill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/>
  </cellStyleXfs>
  <cellXfs count="114">
    <xf numFmtId="0" fontId="0" fillId="0" borderId="0" xfId="0"/>
    <xf numFmtId="0" fontId="6" fillId="0" borderId="0" xfId="0" applyFont="1" applyAlignment="1">
      <alignment horizontal="center" vertical="center"/>
    </xf>
    <xf numFmtId="0" fontId="7" fillId="0" borderId="0" xfId="0" applyFont="1"/>
    <xf numFmtId="0" fontId="9" fillId="0" borderId="0" xfId="2"/>
    <xf numFmtId="0" fontId="10" fillId="0" borderId="0" xfId="0" applyFont="1" applyAlignment="1">
      <alignment horizontal="center" vertical="center"/>
    </xf>
    <xf numFmtId="0" fontId="0" fillId="2" borderId="2" xfId="0" applyFill="1" applyBorder="1"/>
    <xf numFmtId="0" fontId="3" fillId="3" borderId="2" xfId="0" applyFont="1" applyFill="1" applyBorder="1" applyAlignment="1">
      <alignment horizontal="center"/>
    </xf>
    <xf numFmtId="0" fontId="0" fillId="0" borderId="2" xfId="0" applyBorder="1"/>
    <xf numFmtId="164" fontId="0" fillId="0" borderId="2" xfId="0" applyNumberFormat="1" applyBorder="1" applyAlignment="1">
      <alignment horizontal="right" vertical="center"/>
    </xf>
    <xf numFmtId="164" fontId="0" fillId="0" borderId="2" xfId="0" applyNumberFormat="1" applyBorder="1"/>
    <xf numFmtId="4" fontId="0" fillId="0" borderId="0" xfId="0" applyNumberFormat="1"/>
    <xf numFmtId="164" fontId="0" fillId="0" borderId="0" xfId="0" applyNumberFormat="1"/>
    <xf numFmtId="3" fontId="0" fillId="0" borderId="0" xfId="0" applyNumberFormat="1"/>
    <xf numFmtId="0" fontId="3" fillId="0" borderId="2" xfId="0" applyFont="1" applyBorder="1"/>
    <xf numFmtId="164" fontId="3" fillId="0" borderId="2" xfId="0" applyNumberFormat="1" applyFont="1" applyBorder="1"/>
    <xf numFmtId="0" fontId="3" fillId="3" borderId="3" xfId="0" applyFont="1" applyFill="1" applyBorder="1" applyAlignment="1">
      <alignment vertical="center" wrapText="1"/>
    </xf>
    <xf numFmtId="164" fontId="3" fillId="3" borderId="2" xfId="0" applyNumberFormat="1" applyFont="1" applyFill="1" applyBorder="1" applyAlignment="1">
      <alignment horizontal="right" vertical="center"/>
    </xf>
    <xf numFmtId="164" fontId="3" fillId="3" borderId="2" xfId="0" applyNumberFormat="1" applyFont="1" applyFill="1" applyBorder="1" applyAlignment="1">
      <alignment vertical="center"/>
    </xf>
    <xf numFmtId="0" fontId="0" fillId="0" borderId="2" xfId="0" applyBorder="1" applyAlignment="1">
      <alignment wrapText="1"/>
    </xf>
    <xf numFmtId="10" fontId="0" fillId="0" borderId="0" xfId="1" applyNumberFormat="1" applyFont="1"/>
    <xf numFmtId="164" fontId="0" fillId="0" borderId="0" xfId="1" applyNumberFormat="1" applyFont="1"/>
    <xf numFmtId="0" fontId="3" fillId="4" borderId="2" xfId="0" applyFont="1" applyFill="1" applyBorder="1" applyAlignment="1">
      <alignment horizontal="center"/>
    </xf>
    <xf numFmtId="0" fontId="0" fillId="0" borderId="2" xfId="0" applyBorder="1" applyAlignment="1">
      <alignment vertical="center" wrapText="1"/>
    </xf>
    <xf numFmtId="10" fontId="0" fillId="0" borderId="0" xfId="1" applyNumberFormat="1" applyFont="1" applyAlignment="1">
      <alignment vertical="center"/>
    </xf>
    <xf numFmtId="10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7" borderId="0" xfId="0" applyFill="1" applyAlignment="1">
      <alignment horizontal="left"/>
    </xf>
    <xf numFmtId="0" fontId="3" fillId="6" borderId="2" xfId="0" applyFont="1" applyFill="1" applyBorder="1"/>
    <xf numFmtId="0" fontId="0" fillId="8" borderId="0" xfId="0" applyFill="1" applyAlignment="1">
      <alignment horizontal="left"/>
    </xf>
    <xf numFmtId="0" fontId="3" fillId="9" borderId="2" xfId="0" applyFont="1" applyFill="1" applyBorder="1"/>
    <xf numFmtId="0" fontId="3" fillId="9" borderId="2" xfId="0" applyFont="1" applyFill="1" applyBorder="1" applyAlignment="1">
      <alignment horizontal="left" vertical="center"/>
    </xf>
    <xf numFmtId="3" fontId="0" fillId="9" borderId="2" xfId="0" applyNumberFormat="1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0" fontId="0" fillId="10" borderId="2" xfId="0" applyFill="1" applyBorder="1"/>
    <xf numFmtId="0" fontId="0" fillId="10" borderId="2" xfId="0" applyFill="1" applyBorder="1" applyAlignment="1">
      <alignment horizontal="left" vertical="center"/>
    </xf>
    <xf numFmtId="0" fontId="3" fillId="10" borderId="2" xfId="0" applyFont="1" applyFill="1" applyBorder="1"/>
    <xf numFmtId="3" fontId="0" fillId="3" borderId="2" xfId="0" applyNumberFormat="1" applyFill="1" applyBorder="1" applyAlignment="1">
      <alignment horizontal="center"/>
    </xf>
    <xf numFmtId="44" fontId="0" fillId="3" borderId="2" xfId="0" applyNumberFormat="1" applyFill="1" applyBorder="1" applyAlignment="1">
      <alignment horizontal="center"/>
    </xf>
    <xf numFmtId="4" fontId="0" fillId="3" borderId="2" xfId="0" applyNumberFormat="1" applyFill="1" applyBorder="1" applyAlignment="1">
      <alignment horizontal="center"/>
    </xf>
    <xf numFmtId="0" fontId="0" fillId="0" borderId="2" xfId="0" applyBorder="1" applyAlignment="1">
      <alignment horizontal="left" vertical="center"/>
    </xf>
    <xf numFmtId="3" fontId="0" fillId="0" borderId="2" xfId="0" applyNumberFormat="1" applyBorder="1" applyAlignment="1">
      <alignment horizontal="center"/>
    </xf>
    <xf numFmtId="44" fontId="0" fillId="0" borderId="2" xfId="0" applyNumberFormat="1" applyBorder="1" applyAlignment="1">
      <alignment horizontal="center"/>
    </xf>
    <xf numFmtId="3" fontId="0" fillId="10" borderId="2" xfId="0" applyNumberFormat="1" applyFill="1" applyBorder="1" applyAlignment="1">
      <alignment horizontal="center"/>
    </xf>
    <xf numFmtId="44" fontId="0" fillId="10" borderId="2" xfId="0" applyNumberFormat="1" applyFill="1" applyBorder="1" applyAlignment="1">
      <alignment horizontal="center"/>
    </xf>
    <xf numFmtId="0" fontId="3" fillId="10" borderId="2" xfId="0" applyFont="1" applyFill="1" applyBorder="1" applyAlignment="1">
      <alignment horizontal="left" vertical="center"/>
    </xf>
    <xf numFmtId="0" fontId="0" fillId="6" borderId="2" xfId="0" applyFill="1" applyBorder="1"/>
    <xf numFmtId="3" fontId="3" fillId="6" borderId="2" xfId="0" applyNumberFormat="1" applyFont="1" applyFill="1" applyBorder="1" applyAlignment="1">
      <alignment horizontal="center"/>
    </xf>
    <xf numFmtId="44" fontId="3" fillId="6" borderId="2" xfId="0" applyNumberFormat="1" applyFont="1" applyFill="1" applyBorder="1" applyAlignment="1">
      <alignment horizontal="center"/>
    </xf>
    <xf numFmtId="0" fontId="3" fillId="11" borderId="2" xfId="0" applyFont="1" applyFill="1" applyBorder="1"/>
    <xf numFmtId="0" fontId="3" fillId="11" borderId="2" xfId="0" applyFont="1" applyFill="1" applyBorder="1" applyAlignment="1">
      <alignment horizontal="left" vertical="center"/>
    </xf>
    <xf numFmtId="3" fontId="0" fillId="11" borderId="2" xfId="0" applyNumberFormat="1" applyFill="1" applyBorder="1"/>
    <xf numFmtId="44" fontId="0" fillId="11" borderId="2" xfId="0" applyNumberFormat="1" applyFill="1" applyBorder="1"/>
    <xf numFmtId="0" fontId="3" fillId="12" borderId="2" xfId="0" applyFont="1" applyFill="1" applyBorder="1"/>
    <xf numFmtId="0" fontId="3" fillId="12" borderId="2" xfId="0" applyFont="1" applyFill="1" applyBorder="1" applyAlignment="1">
      <alignment horizontal="left" vertical="center"/>
    </xf>
    <xf numFmtId="3" fontId="0" fillId="12" borderId="2" xfId="0" applyNumberFormat="1" applyFill="1" applyBorder="1"/>
    <xf numFmtId="44" fontId="0" fillId="12" borderId="2" xfId="0" applyNumberFormat="1" applyFill="1" applyBorder="1"/>
    <xf numFmtId="3" fontId="7" fillId="0" borderId="2" xfId="0" applyNumberFormat="1" applyFont="1" applyBorder="1" applyAlignment="1">
      <alignment horizontal="center"/>
    </xf>
    <xf numFmtId="0" fontId="3" fillId="13" borderId="2" xfId="0" applyFont="1" applyFill="1" applyBorder="1"/>
    <xf numFmtId="0" fontId="3" fillId="13" borderId="2" xfId="0" applyFont="1" applyFill="1" applyBorder="1" applyAlignment="1">
      <alignment horizontal="left" vertical="center"/>
    </xf>
    <xf numFmtId="3" fontId="0" fillId="13" borderId="2" xfId="0" applyNumberFormat="1" applyFill="1" applyBorder="1"/>
    <xf numFmtId="44" fontId="0" fillId="13" borderId="2" xfId="0" applyNumberFormat="1" applyFill="1" applyBorder="1"/>
    <xf numFmtId="0" fontId="3" fillId="8" borderId="2" xfId="0" applyFont="1" applyFill="1" applyBorder="1"/>
    <xf numFmtId="0" fontId="3" fillId="8" borderId="2" xfId="0" applyFont="1" applyFill="1" applyBorder="1" applyAlignment="1">
      <alignment horizontal="left" vertical="center"/>
    </xf>
    <xf numFmtId="3" fontId="0" fillId="8" borderId="2" xfId="0" applyNumberFormat="1" applyFill="1" applyBorder="1"/>
    <xf numFmtId="44" fontId="0" fillId="8" borderId="2" xfId="0" applyNumberFormat="1" applyFill="1" applyBorder="1"/>
    <xf numFmtId="0" fontId="3" fillId="14" borderId="2" xfId="0" applyFont="1" applyFill="1" applyBorder="1"/>
    <xf numFmtId="0" fontId="3" fillId="14" borderId="2" xfId="0" applyFont="1" applyFill="1" applyBorder="1" applyAlignment="1">
      <alignment horizontal="left" vertical="center"/>
    </xf>
    <xf numFmtId="3" fontId="0" fillId="14" borderId="2" xfId="0" applyNumberFormat="1" applyFill="1" applyBorder="1"/>
    <xf numFmtId="44" fontId="0" fillId="14" borderId="2" xfId="0" applyNumberFormat="1" applyFill="1" applyBorder="1"/>
    <xf numFmtId="0" fontId="3" fillId="15" borderId="2" xfId="0" applyFont="1" applyFill="1" applyBorder="1"/>
    <xf numFmtId="0" fontId="3" fillId="15" borderId="2" xfId="0" applyFont="1" applyFill="1" applyBorder="1" applyAlignment="1">
      <alignment horizontal="left" vertical="center"/>
    </xf>
    <xf numFmtId="3" fontId="0" fillId="15" borderId="2" xfId="0" applyNumberFormat="1" applyFill="1" applyBorder="1"/>
    <xf numFmtId="44" fontId="0" fillId="15" borderId="2" xfId="0" applyNumberFormat="1" applyFill="1" applyBorder="1"/>
    <xf numFmtId="0" fontId="3" fillId="16" borderId="2" xfId="0" applyFont="1" applyFill="1" applyBorder="1"/>
    <xf numFmtId="0" fontId="3" fillId="16" borderId="2" xfId="0" applyFont="1" applyFill="1" applyBorder="1" applyAlignment="1">
      <alignment horizontal="left" vertical="center"/>
    </xf>
    <xf numFmtId="3" fontId="0" fillId="16" borderId="2" xfId="0" applyNumberFormat="1" applyFill="1" applyBorder="1"/>
    <xf numFmtId="44" fontId="0" fillId="16" borderId="2" xfId="0" applyNumberFormat="1" applyFill="1" applyBorder="1"/>
    <xf numFmtId="0" fontId="3" fillId="17" borderId="2" xfId="0" applyFont="1" applyFill="1" applyBorder="1"/>
    <xf numFmtId="0" fontId="3" fillId="17" borderId="2" xfId="0" applyFont="1" applyFill="1" applyBorder="1" applyAlignment="1">
      <alignment horizontal="left" vertical="center"/>
    </xf>
    <xf numFmtId="3" fontId="0" fillId="17" borderId="2" xfId="0" applyNumberFormat="1" applyFill="1" applyBorder="1"/>
    <xf numFmtId="44" fontId="0" fillId="17" borderId="2" xfId="0" applyNumberFormat="1" applyFill="1" applyBorder="1"/>
    <xf numFmtId="3" fontId="0" fillId="17" borderId="2" xfId="0" applyNumberFormat="1" applyFill="1" applyBorder="1" applyAlignment="1">
      <alignment horizontal="center"/>
    </xf>
    <xf numFmtId="44" fontId="0" fillId="17" borderId="2" xfId="0" applyNumberFormat="1" applyFill="1" applyBorder="1" applyAlignment="1">
      <alignment horizontal="center"/>
    </xf>
    <xf numFmtId="3" fontId="2" fillId="18" borderId="2" xfId="0" applyNumberFormat="1" applyFont="1" applyFill="1" applyBorder="1" applyAlignment="1">
      <alignment horizontal="center"/>
    </xf>
    <xf numFmtId="44" fontId="2" fillId="18" borderId="2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right"/>
    </xf>
    <xf numFmtId="0" fontId="2" fillId="2" borderId="2" xfId="0" applyFont="1" applyFill="1" applyBorder="1" applyAlignment="1">
      <alignment horizontal="center"/>
    </xf>
    <xf numFmtId="0" fontId="2" fillId="18" borderId="3" xfId="0" applyFont="1" applyFill="1" applyBorder="1" applyAlignment="1">
      <alignment horizontal="center"/>
    </xf>
    <xf numFmtId="0" fontId="2" fillId="18" borderId="13" xfId="0" applyFont="1" applyFill="1" applyBorder="1" applyAlignment="1">
      <alignment horizontal="center"/>
    </xf>
    <xf numFmtId="0" fontId="2" fillId="18" borderId="12" xfId="0" applyFont="1" applyFill="1" applyBorder="1" applyAlignment="1">
      <alignment horizontal="center"/>
    </xf>
    <xf numFmtId="0" fontId="5" fillId="0" borderId="0" xfId="0" applyFont="1" applyAlignment="1">
      <alignment horizontal="right"/>
    </xf>
    <xf numFmtId="0" fontId="2" fillId="5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wrapText="1"/>
    </xf>
    <xf numFmtId="0" fontId="2" fillId="5" borderId="8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2" fillId="5" borderId="9" xfId="0" applyFont="1" applyFill="1" applyBorder="1" applyAlignment="1">
      <alignment horizontal="center" wrapText="1"/>
    </xf>
    <xf numFmtId="0" fontId="2" fillId="5" borderId="9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3" fillId="6" borderId="1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2" xr:uid="{6F284655-C218-49CF-A504-9DE5706488E1}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1</xdr:col>
      <xdr:colOff>266701</xdr:colOff>
      <xdr:row>2</xdr:row>
      <xdr:rowOff>180975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CEFD119-1336-49DF-B0B0-A66F88A4DC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6667" t="22522" r="21481" b="25225"/>
        <a:stretch/>
      </xdr:blipFill>
      <xdr:spPr>
        <a:xfrm>
          <a:off x="0" y="66675"/>
          <a:ext cx="666751" cy="5429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28575</xdr:rowOff>
    </xdr:from>
    <xdr:to>
      <xdr:col>2</xdr:col>
      <xdr:colOff>38101</xdr:colOff>
      <xdr:row>2</xdr:row>
      <xdr:rowOff>104775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FD9D223-710B-40ED-B828-4E01FD0BC2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6667" t="22522" r="21481" b="25225"/>
        <a:stretch/>
      </xdr:blipFill>
      <xdr:spPr>
        <a:xfrm>
          <a:off x="85725" y="28575"/>
          <a:ext cx="666751" cy="5524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S:\GGPC\05.%20GEST&#195;O%20DA%20INFORMA&#199;&#195;O\INFORMA&#199;&#213;ES%20GERENCIAIS\Relat&#243;rios\Calculo%20PCG\2025\C&#225;lculo%20PCG_Realizado%20Dezembro.xlsx" TargetMode="External"/><Relationship Id="rId1" Type="http://schemas.openxmlformats.org/officeDocument/2006/relationships/externalLinkPath" Target="/GGPC/05.%20GEST&#195;O%20DA%20INFORMA&#199;&#195;O/INFORMA&#199;&#213;ES%20GERENCIAIS/Relat&#243;rios/Calculo%20PCG/2025/C&#225;lculo%20PCG_Realizado%20Dezemb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solidado"/>
      <sheetName val="Aplicação Receita Compulsória"/>
      <sheetName val="Rec. Apl. no PCG e Gratuidade"/>
      <sheetName val="Check"/>
      <sheetName val="Anexo - Modelo de Quadro de Ati"/>
      <sheetName val="Mtur"/>
      <sheetName val="Depreciação"/>
      <sheetName val="BD_Despesa"/>
      <sheetName val="Din_Despesa"/>
      <sheetName val="Receita_DN"/>
      <sheetName val="Receita_Serviços"/>
      <sheetName val="Din_Receita_Serviços"/>
      <sheetName val="BD_Produção_Ref"/>
      <sheetName val="Din_Produção_Ref"/>
      <sheetName val="BD_Produção_Ger"/>
      <sheetName val="Din_Produção Ger"/>
      <sheetName val="BD_Receita DN"/>
      <sheetName val="Referencial"/>
      <sheetName val="Código_PCCR"/>
      <sheetName val="Centro de Custo"/>
      <sheetName val="Unidades"/>
      <sheetName val="Produtos"/>
    </sheetNames>
    <sheetDataSet>
      <sheetData sheetId="0"/>
      <sheetData sheetId="1"/>
      <sheetData sheetId="2"/>
      <sheetData sheetId="3"/>
      <sheetData sheetId="4"/>
      <sheetData sheetId="5">
        <row r="3">
          <cell r="G3">
            <v>1542774.42</v>
          </cell>
          <cell r="H3">
            <v>1273560.2837099999</v>
          </cell>
        </row>
        <row r="4">
          <cell r="G4">
            <v>4255731.9000000004</v>
          </cell>
          <cell r="H4">
            <v>3513106.6834500004</v>
          </cell>
        </row>
        <row r="6">
          <cell r="G6">
            <v>5798506.3200000003</v>
          </cell>
          <cell r="H6">
            <v>4786666.9671600005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4DEC7-F216-4227-9060-5E8EF24AEF30}">
  <sheetPr>
    <tabColor theme="0" tint="-0.499984740745262"/>
  </sheetPr>
  <dimension ref="A2:H191"/>
  <sheetViews>
    <sheetView showGridLines="0" tabSelected="1" zoomScaleNormal="100" workbookViewId="0">
      <selection activeCell="B10" sqref="B10:D10"/>
    </sheetView>
  </sheetViews>
  <sheetFormatPr defaultRowHeight="15" x14ac:dyDescent="0.25"/>
  <cols>
    <col min="1" max="1" width="6" customWidth="1"/>
    <col min="2" max="2" width="77.7109375" customWidth="1"/>
    <col min="3" max="3" width="17.28515625" bestFit="1" customWidth="1"/>
    <col min="4" max="4" width="19.7109375" customWidth="1"/>
    <col min="5" max="5" width="20.5703125" customWidth="1"/>
    <col min="6" max="6" width="20.140625" bestFit="1" customWidth="1"/>
    <col min="7" max="7" width="17.28515625" customWidth="1"/>
    <col min="8" max="8" width="16.42578125" bestFit="1" customWidth="1"/>
  </cols>
  <sheetData>
    <row r="2" spans="1:8" ht="18.75" x14ac:dyDescent="0.25">
      <c r="A2" s="92" t="s">
        <v>0</v>
      </c>
      <c r="B2" s="92"/>
      <c r="C2" s="92"/>
      <c r="D2" s="92"/>
    </row>
    <row r="3" spans="1:8" x14ac:dyDescent="0.25">
      <c r="A3" s="93" t="s">
        <v>1</v>
      </c>
      <c r="B3" s="93"/>
      <c r="C3" s="93"/>
      <c r="D3" s="93"/>
    </row>
    <row r="4" spans="1:8" x14ac:dyDescent="0.25">
      <c r="A4" s="1"/>
      <c r="B4" s="2"/>
      <c r="C4" s="2"/>
      <c r="D4" s="2"/>
    </row>
    <row r="5" spans="1:8" ht="15.75" x14ac:dyDescent="0.25">
      <c r="A5" s="94" t="s">
        <v>2</v>
      </c>
      <c r="B5" s="94"/>
      <c r="C5" s="94"/>
      <c r="D5" s="94"/>
    </row>
    <row r="6" spans="1:8" x14ac:dyDescent="0.25">
      <c r="A6" s="3"/>
    </row>
    <row r="7" spans="1:8" x14ac:dyDescent="0.25">
      <c r="A7" s="4"/>
    </row>
    <row r="9" spans="1:8" x14ac:dyDescent="0.25">
      <c r="B9" s="95" t="s">
        <v>3</v>
      </c>
      <c r="C9" s="95"/>
      <c r="D9" s="95"/>
    </row>
    <row r="10" spans="1:8" x14ac:dyDescent="0.25">
      <c r="B10" s="96" t="s">
        <v>4</v>
      </c>
      <c r="C10" s="96"/>
      <c r="D10" s="96"/>
    </row>
    <row r="11" spans="1:8" x14ac:dyDescent="0.25">
      <c r="B11" s="5"/>
      <c r="C11" s="6" t="s">
        <v>5</v>
      </c>
      <c r="D11" s="6" t="s">
        <v>6</v>
      </c>
    </row>
    <row r="12" spans="1:8" x14ac:dyDescent="0.25">
      <c r="B12" s="7" t="s">
        <v>7</v>
      </c>
      <c r="C12" s="8">
        <v>592078642</v>
      </c>
      <c r="D12" s="9">
        <v>575727233.04999995</v>
      </c>
      <c r="E12" s="10"/>
      <c r="H12" s="11"/>
    </row>
    <row r="13" spans="1:8" x14ac:dyDescent="0.25">
      <c r="B13" s="7" t="s">
        <v>8</v>
      </c>
      <c r="C13" s="8">
        <v>11841573</v>
      </c>
      <c r="D13" s="9">
        <v>11514544.66</v>
      </c>
      <c r="E13" s="12"/>
      <c r="F13" s="12"/>
    </row>
    <row r="14" spans="1:8" x14ac:dyDescent="0.25">
      <c r="B14" s="13" t="s">
        <v>9</v>
      </c>
      <c r="C14" s="14">
        <f>C12-C13</f>
        <v>580237069</v>
      </c>
      <c r="D14" s="14">
        <f>D12-D13</f>
        <v>564212688.38999999</v>
      </c>
      <c r="F14" s="12"/>
    </row>
    <row r="15" spans="1:8" x14ac:dyDescent="0.25">
      <c r="B15" s="7" t="s">
        <v>10</v>
      </c>
      <c r="C15" s="8">
        <v>17407113</v>
      </c>
      <c r="D15" s="9">
        <v>16926380.640000001</v>
      </c>
    </row>
    <row r="16" spans="1:8" x14ac:dyDescent="0.25">
      <c r="B16" s="13" t="s">
        <v>11</v>
      </c>
      <c r="C16" s="14">
        <f>C14-C15</f>
        <v>562829956</v>
      </c>
      <c r="D16" s="14">
        <f>D14-D15</f>
        <v>547286307.75</v>
      </c>
    </row>
    <row r="17" spans="2:5" x14ac:dyDescent="0.25">
      <c r="B17" s="7" t="s">
        <v>12</v>
      </c>
      <c r="C17" s="9">
        <f>C16*0.3333</f>
        <v>187591224.3348</v>
      </c>
      <c r="D17" s="9">
        <f>D16*0.3333</f>
        <v>182410526.37307498</v>
      </c>
    </row>
    <row r="18" spans="2:5" x14ac:dyDescent="0.25">
      <c r="B18" s="7" t="s">
        <v>13</v>
      </c>
      <c r="C18" s="9">
        <f>C16*0.1667</f>
        <v>93823753.665199995</v>
      </c>
      <c r="D18" s="9">
        <f>D16*0.1667</f>
        <v>91232627.501924992</v>
      </c>
    </row>
    <row r="19" spans="2:5" ht="28.5" customHeight="1" x14ac:dyDescent="0.25">
      <c r="B19" s="15" t="s">
        <v>14</v>
      </c>
      <c r="C19" s="16">
        <f>C20</f>
        <v>506413719</v>
      </c>
      <c r="D19" s="17">
        <f>SUM(D20:D22)</f>
        <v>448105013.89999998</v>
      </c>
    </row>
    <row r="20" spans="2:5" x14ac:dyDescent="0.25">
      <c r="B20" s="18" t="s">
        <v>15</v>
      </c>
      <c r="C20" s="8">
        <v>506413719</v>
      </c>
      <c r="D20" s="9">
        <f>'Rec. Apl. no PCG e Gratuidade'!F191</f>
        <v>443849282</v>
      </c>
      <c r="E20" s="19"/>
    </row>
    <row r="21" spans="2:5" x14ac:dyDescent="0.25">
      <c r="B21" s="7" t="s">
        <v>16</v>
      </c>
      <c r="C21" s="8">
        <v>0</v>
      </c>
      <c r="D21" s="9">
        <v>0</v>
      </c>
    </row>
    <row r="22" spans="2:5" x14ac:dyDescent="0.25">
      <c r="B22" s="7" t="s">
        <v>17</v>
      </c>
      <c r="C22" s="8">
        <v>0</v>
      </c>
      <c r="D22" s="9">
        <f>[1]Mtur!G4</f>
        <v>4255731.9000000004</v>
      </c>
    </row>
    <row r="23" spans="2:5" x14ac:dyDescent="0.25">
      <c r="B23" s="7" t="s">
        <v>18</v>
      </c>
      <c r="C23" s="8">
        <v>0</v>
      </c>
      <c r="D23" s="9">
        <f>[1]Mtur!G6</f>
        <v>5798506.3200000003</v>
      </c>
      <c r="E23" s="11"/>
    </row>
    <row r="24" spans="2:5" x14ac:dyDescent="0.25">
      <c r="B24" s="7" t="s">
        <v>19</v>
      </c>
      <c r="C24" s="8">
        <v>0</v>
      </c>
      <c r="D24" s="9">
        <f>[1]Mtur!G3</f>
        <v>1542774.42</v>
      </c>
    </row>
    <row r="25" spans="2:5" ht="28.5" customHeight="1" x14ac:dyDescent="0.25">
      <c r="B25" s="15" t="s">
        <v>20</v>
      </c>
      <c r="C25" s="17">
        <f>C26</f>
        <v>202868133</v>
      </c>
      <c r="D25" s="17">
        <f>SUM(D26:D28)</f>
        <v>183591023.68345001</v>
      </c>
    </row>
    <row r="26" spans="2:5" x14ac:dyDescent="0.25">
      <c r="B26" s="7" t="s">
        <v>21</v>
      </c>
      <c r="C26" s="8">
        <v>202868133</v>
      </c>
      <c r="D26" s="9">
        <f>'Rec. Apl. no PCG e Gratuidade'!H191</f>
        <v>180077917</v>
      </c>
      <c r="E26" s="20"/>
    </row>
    <row r="27" spans="2:5" x14ac:dyDescent="0.25">
      <c r="B27" s="7" t="s">
        <v>22</v>
      </c>
      <c r="C27" s="8">
        <v>0</v>
      </c>
      <c r="D27" s="9">
        <v>0</v>
      </c>
    </row>
    <row r="28" spans="2:5" x14ac:dyDescent="0.25">
      <c r="B28" s="7" t="s">
        <v>17</v>
      </c>
      <c r="C28" s="8">
        <v>0</v>
      </c>
      <c r="D28" s="9">
        <f>[1]Mtur!H4</f>
        <v>3513106.6834500004</v>
      </c>
    </row>
    <row r="29" spans="2:5" x14ac:dyDescent="0.25">
      <c r="B29" s="7" t="s">
        <v>18</v>
      </c>
      <c r="C29" s="8">
        <v>0</v>
      </c>
      <c r="D29" s="9">
        <f>[1]Mtur!H6</f>
        <v>4786666.9671600005</v>
      </c>
    </row>
    <row r="30" spans="2:5" x14ac:dyDescent="0.25">
      <c r="B30" s="7" t="s">
        <v>19</v>
      </c>
      <c r="C30" s="8">
        <v>0</v>
      </c>
      <c r="D30" s="9">
        <f>[1]Mtur!H3</f>
        <v>1273560.2837099999</v>
      </c>
    </row>
    <row r="31" spans="2:5" x14ac:dyDescent="0.25">
      <c r="B31" s="91" t="s">
        <v>23</v>
      </c>
      <c r="C31" s="91"/>
      <c r="D31" s="91"/>
    </row>
    <row r="32" spans="2:5" x14ac:dyDescent="0.25">
      <c r="B32" s="21" t="s">
        <v>24</v>
      </c>
      <c r="C32" s="21"/>
      <c r="D32" s="21"/>
    </row>
    <row r="33" spans="2:6" ht="45" x14ac:dyDescent="0.25">
      <c r="B33" s="22" t="s">
        <v>25</v>
      </c>
      <c r="C33" s="8">
        <f>SUM(C20:C22)-C24</f>
        <v>506413719</v>
      </c>
      <c r="D33" s="8">
        <f>D19</f>
        <v>448105013.89999998</v>
      </c>
      <c r="E33" s="23"/>
    </row>
    <row r="34" spans="2:6" ht="45" x14ac:dyDescent="0.25">
      <c r="B34" s="22" t="s">
        <v>26</v>
      </c>
      <c r="C34" s="8">
        <f>SUM(C26:C28)-C30</f>
        <v>202868133</v>
      </c>
      <c r="D34" s="8">
        <f>D25</f>
        <v>183591023.68345001</v>
      </c>
      <c r="E34" s="23"/>
      <c r="F34" s="11"/>
    </row>
    <row r="66" spans="5:5" x14ac:dyDescent="0.25">
      <c r="E66" s="24"/>
    </row>
    <row r="133" spans="5:8" x14ac:dyDescent="0.25">
      <c r="E133">
        <f>SUM(E69:E132)</f>
        <v>0</v>
      </c>
      <c r="F133">
        <f>SUM(F69:F132)</f>
        <v>0</v>
      </c>
      <c r="G133">
        <f>SUM(G69:G132)</f>
        <v>0</v>
      </c>
      <c r="H133">
        <f>SUM(H69:H132)</f>
        <v>0</v>
      </c>
    </row>
    <row r="161" spans="5:8" x14ac:dyDescent="0.25">
      <c r="E161">
        <f>SUM(E136:E160)</f>
        <v>0</v>
      </c>
      <c r="F161">
        <f>SUM(F136:F160)</f>
        <v>0</v>
      </c>
      <c r="G161">
        <f>SUM(G136:G160)</f>
        <v>0</v>
      </c>
      <c r="H161">
        <f>SUM(H136:H160)</f>
        <v>0</v>
      </c>
    </row>
    <row r="190" spans="5:8" x14ac:dyDescent="0.25">
      <c r="E190">
        <f>SUM(E164:E189)</f>
        <v>0</v>
      </c>
      <c r="F190">
        <f>SUM(F164:F189)</f>
        <v>0</v>
      </c>
      <c r="G190">
        <f>SUM(G164:G189)</f>
        <v>0</v>
      </c>
      <c r="H190">
        <f>SUM(H164:H189)</f>
        <v>0</v>
      </c>
    </row>
    <row r="191" spans="5:8" x14ac:dyDescent="0.25">
      <c r="E191" s="24">
        <f>E32+E66+E133+E161+E190</f>
        <v>0</v>
      </c>
      <c r="F191">
        <f>F32+F66+F133+F161+F190</f>
        <v>0</v>
      </c>
    </row>
  </sheetData>
  <mergeCells count="6">
    <mergeCell ref="B31:D31"/>
    <mergeCell ref="A2:D2"/>
    <mergeCell ref="A3:D3"/>
    <mergeCell ref="A5:D5"/>
    <mergeCell ref="B9:D9"/>
    <mergeCell ref="B10:D10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11C78-E46C-444F-B8F3-32BCCE22EABE}">
  <sheetPr>
    <tabColor theme="0" tint="-0.499984740745262"/>
  </sheetPr>
  <dimension ref="A1:H191"/>
  <sheetViews>
    <sheetView showGridLines="0" topLeftCell="B1" zoomScaleNormal="100" zoomScaleSheetLayoutView="100" workbookViewId="0">
      <pane ySplit="11" topLeftCell="A12" activePane="bottomLeft" state="frozen"/>
      <selection activeCell="E33" sqref="E33"/>
      <selection pane="bottomLeft" activeCell="B8" sqref="B8:H8"/>
    </sheetView>
  </sheetViews>
  <sheetFormatPr defaultRowHeight="15" x14ac:dyDescent="0.25"/>
  <cols>
    <col min="1" max="1" width="8.5703125" style="25" hidden="1" customWidth="1"/>
    <col min="2" max="2" width="10.7109375" bestFit="1" customWidth="1"/>
    <col min="3" max="3" width="12.42578125" style="31" customWidth="1"/>
    <col min="4" max="4" width="35.140625" bestFit="1" customWidth="1"/>
    <col min="5" max="5" width="15.85546875" style="30" customWidth="1"/>
    <col min="6" max="6" width="18.140625" style="30" bestFit="1" customWidth="1"/>
    <col min="7" max="7" width="15.85546875" style="30" customWidth="1"/>
    <col min="8" max="8" width="17.85546875" style="30" customWidth="1"/>
  </cols>
  <sheetData>
    <row r="1" spans="1:8" ht="18.75" x14ac:dyDescent="0.3">
      <c r="C1" s="26" t="s">
        <v>0</v>
      </c>
      <c r="D1" s="27"/>
      <c r="E1" s="27"/>
      <c r="F1" s="27"/>
      <c r="G1" s="27"/>
      <c r="H1" s="28"/>
    </row>
    <row r="2" spans="1:8" ht="18.75" x14ac:dyDescent="0.3">
      <c r="C2" s="26" t="s">
        <v>1</v>
      </c>
      <c r="D2" s="27"/>
      <c r="E2" s="27"/>
      <c r="F2" s="27"/>
      <c r="G2" s="27"/>
      <c r="H2" s="28"/>
    </row>
    <row r="3" spans="1:8" ht="18.75" x14ac:dyDescent="0.3">
      <c r="C3" s="26" t="s">
        <v>27</v>
      </c>
      <c r="D3" s="27"/>
      <c r="E3" s="27"/>
      <c r="F3" s="27"/>
      <c r="G3" s="27"/>
      <c r="H3" s="28"/>
    </row>
    <row r="4" spans="1:8" x14ac:dyDescent="0.25">
      <c r="C4" s="29"/>
    </row>
    <row r="7" spans="1:8" x14ac:dyDescent="0.25">
      <c r="F7" s="100" t="s">
        <v>3</v>
      </c>
      <c r="G7" s="100"/>
      <c r="H7" s="100"/>
    </row>
    <row r="8" spans="1:8" x14ac:dyDescent="0.25">
      <c r="B8" s="101" t="s">
        <v>28</v>
      </c>
      <c r="C8" s="102"/>
      <c r="D8" s="102"/>
      <c r="E8" s="102"/>
      <c r="F8" s="102"/>
      <c r="G8" s="102"/>
      <c r="H8" s="103"/>
    </row>
    <row r="9" spans="1:8" x14ac:dyDescent="0.25">
      <c r="B9" s="104" t="s">
        <v>29</v>
      </c>
      <c r="C9" s="106" t="s">
        <v>30</v>
      </c>
      <c r="D9" s="107"/>
      <c r="E9" s="110" t="s">
        <v>31</v>
      </c>
      <c r="F9" s="111"/>
      <c r="G9" s="111" t="s">
        <v>32</v>
      </c>
      <c r="H9" s="111"/>
    </row>
    <row r="10" spans="1:8" x14ac:dyDescent="0.25">
      <c r="B10" s="105"/>
      <c r="C10" s="108"/>
      <c r="D10" s="109"/>
      <c r="E10" s="112" t="s">
        <v>33</v>
      </c>
      <c r="F10" s="113" t="s">
        <v>34</v>
      </c>
      <c r="G10" s="113" t="s">
        <v>33</v>
      </c>
      <c r="H10" s="113" t="s">
        <v>34</v>
      </c>
    </row>
    <row r="11" spans="1:8" x14ac:dyDescent="0.25">
      <c r="A11" s="32" t="s">
        <v>35</v>
      </c>
      <c r="B11" s="33" t="s">
        <v>36</v>
      </c>
      <c r="C11" s="33" t="s">
        <v>37</v>
      </c>
      <c r="D11" s="33"/>
      <c r="E11" s="113"/>
      <c r="F11" s="113"/>
      <c r="G11" s="113"/>
      <c r="H11" s="113"/>
    </row>
    <row r="12" spans="1:8" x14ac:dyDescent="0.25">
      <c r="A12" s="34"/>
      <c r="B12" s="35" t="s">
        <v>38</v>
      </c>
      <c r="C12" s="36" t="s">
        <v>39</v>
      </c>
      <c r="D12" s="35" t="s">
        <v>40</v>
      </c>
      <c r="E12" s="37"/>
      <c r="F12" s="38"/>
      <c r="G12" s="38"/>
      <c r="H12" s="38"/>
    </row>
    <row r="13" spans="1:8" x14ac:dyDescent="0.25">
      <c r="A13" s="34"/>
      <c r="B13" s="39" t="s">
        <v>41</v>
      </c>
      <c r="C13" s="40" t="s">
        <v>42</v>
      </c>
      <c r="D13" s="41" t="s">
        <v>43</v>
      </c>
      <c r="E13" s="42"/>
      <c r="F13" s="43"/>
      <c r="G13" s="42"/>
      <c r="H13" s="44"/>
    </row>
    <row r="14" spans="1:8" x14ac:dyDescent="0.25">
      <c r="A14" s="34" t="s">
        <v>44</v>
      </c>
      <c r="B14" s="7" t="s">
        <v>44</v>
      </c>
      <c r="C14" s="45" t="s">
        <v>45</v>
      </c>
      <c r="D14" s="7" t="s">
        <v>46</v>
      </c>
      <c r="E14" s="46">
        <v>261</v>
      </c>
      <c r="F14" s="47">
        <v>8660323</v>
      </c>
      <c r="G14" s="46">
        <v>231</v>
      </c>
      <c r="H14" s="47">
        <v>7690506</v>
      </c>
    </row>
    <row r="15" spans="1:8" x14ac:dyDescent="0.25">
      <c r="A15" s="34" t="s">
        <v>47</v>
      </c>
      <c r="B15" s="7" t="s">
        <v>47</v>
      </c>
      <c r="C15" s="45" t="s">
        <v>45</v>
      </c>
      <c r="D15" s="7" t="s">
        <v>48</v>
      </c>
      <c r="E15" s="46">
        <v>420</v>
      </c>
      <c r="F15" s="47">
        <v>11454521</v>
      </c>
      <c r="G15" s="46">
        <v>330</v>
      </c>
      <c r="H15" s="47">
        <v>9082864</v>
      </c>
    </row>
    <row r="16" spans="1:8" x14ac:dyDescent="0.25">
      <c r="A16" s="34"/>
      <c r="B16" s="39" t="s">
        <v>49</v>
      </c>
      <c r="C16" s="40" t="s">
        <v>42</v>
      </c>
      <c r="D16" s="41" t="s">
        <v>50</v>
      </c>
      <c r="E16" s="48"/>
      <c r="F16" s="49"/>
      <c r="G16" s="48"/>
      <c r="H16" s="49"/>
    </row>
    <row r="17" spans="1:8" x14ac:dyDescent="0.25">
      <c r="A17" s="34">
        <v>1010201</v>
      </c>
      <c r="B17" s="7" t="s">
        <v>51</v>
      </c>
      <c r="C17" s="45" t="s">
        <v>45</v>
      </c>
      <c r="D17" s="7" t="s">
        <v>52</v>
      </c>
      <c r="E17" s="46">
        <v>1068</v>
      </c>
      <c r="F17" s="47">
        <v>25491188</v>
      </c>
      <c r="G17" s="46">
        <v>863</v>
      </c>
      <c r="H17" s="47">
        <v>20708913</v>
      </c>
    </row>
    <row r="18" spans="1:8" x14ac:dyDescent="0.25">
      <c r="A18" s="34">
        <v>1010202</v>
      </c>
      <c r="B18" s="7" t="s">
        <v>53</v>
      </c>
      <c r="C18" s="45" t="s">
        <v>45</v>
      </c>
      <c r="D18" s="7" t="s">
        <v>54</v>
      </c>
      <c r="E18" s="46">
        <v>0</v>
      </c>
      <c r="F18" s="47">
        <v>0</v>
      </c>
      <c r="G18" s="46">
        <v>0</v>
      </c>
      <c r="H18" s="47">
        <v>0</v>
      </c>
    </row>
    <row r="19" spans="1:8" x14ac:dyDescent="0.25">
      <c r="A19" s="34"/>
      <c r="B19" s="39" t="s">
        <v>55</v>
      </c>
      <c r="C19" s="40" t="s">
        <v>42</v>
      </c>
      <c r="D19" s="41" t="s">
        <v>56</v>
      </c>
      <c r="E19" s="48"/>
      <c r="F19" s="49"/>
      <c r="G19" s="48"/>
      <c r="H19" s="49"/>
    </row>
    <row r="20" spans="1:8" x14ac:dyDescent="0.25">
      <c r="A20" s="34">
        <v>1010301</v>
      </c>
      <c r="B20" s="7" t="s">
        <v>57</v>
      </c>
      <c r="C20" s="45" t="s">
        <v>45</v>
      </c>
      <c r="D20" s="7" t="s">
        <v>58</v>
      </c>
      <c r="E20" s="46">
        <v>296</v>
      </c>
      <c r="F20" s="47">
        <v>6943128</v>
      </c>
      <c r="G20" s="46">
        <v>291</v>
      </c>
      <c r="H20" s="47">
        <v>6825845</v>
      </c>
    </row>
    <row r="21" spans="1:8" x14ac:dyDescent="0.25">
      <c r="A21" s="34"/>
      <c r="B21" s="41" t="s">
        <v>59</v>
      </c>
      <c r="C21" s="50" t="s">
        <v>42</v>
      </c>
      <c r="D21" s="41" t="s">
        <v>60</v>
      </c>
      <c r="E21" s="42"/>
      <c r="F21" s="43"/>
      <c r="G21" s="42"/>
      <c r="H21" s="43"/>
    </row>
    <row r="22" spans="1:8" x14ac:dyDescent="0.25">
      <c r="A22" s="34">
        <v>1010401</v>
      </c>
      <c r="B22" s="7" t="s">
        <v>61</v>
      </c>
      <c r="C22" s="45" t="s">
        <v>45</v>
      </c>
      <c r="D22" s="7" t="s">
        <v>52</v>
      </c>
      <c r="E22" s="46">
        <v>0</v>
      </c>
      <c r="F22" s="47">
        <v>0</v>
      </c>
      <c r="G22" s="46">
        <v>0</v>
      </c>
      <c r="H22" s="47">
        <v>0</v>
      </c>
    </row>
    <row r="23" spans="1:8" x14ac:dyDescent="0.25">
      <c r="A23" s="34">
        <v>1010402</v>
      </c>
      <c r="B23" s="7" t="s">
        <v>62</v>
      </c>
      <c r="C23" s="45" t="s">
        <v>45</v>
      </c>
      <c r="D23" s="7" t="s">
        <v>54</v>
      </c>
      <c r="E23" s="46">
        <v>0</v>
      </c>
      <c r="F23" s="47">
        <v>0</v>
      </c>
      <c r="G23" s="46">
        <v>0</v>
      </c>
      <c r="H23" s="47">
        <v>0</v>
      </c>
    </row>
    <row r="24" spans="1:8" x14ac:dyDescent="0.25">
      <c r="A24" s="34">
        <v>1010403</v>
      </c>
      <c r="B24" s="7" t="s">
        <v>63</v>
      </c>
      <c r="C24" s="45" t="s">
        <v>45</v>
      </c>
      <c r="D24" s="7" t="s">
        <v>58</v>
      </c>
      <c r="E24" s="46">
        <v>0</v>
      </c>
      <c r="F24" s="47">
        <v>0</v>
      </c>
      <c r="G24" s="46">
        <v>0</v>
      </c>
      <c r="H24" s="47">
        <v>0</v>
      </c>
    </row>
    <row r="25" spans="1:8" x14ac:dyDescent="0.25">
      <c r="A25" s="34">
        <v>1010404</v>
      </c>
      <c r="B25" s="7" t="s">
        <v>64</v>
      </c>
      <c r="C25" s="45" t="s">
        <v>45</v>
      </c>
      <c r="D25" s="7" t="s">
        <v>65</v>
      </c>
      <c r="E25" s="46">
        <v>53</v>
      </c>
      <c r="F25" s="47">
        <v>445318</v>
      </c>
      <c r="G25" s="46">
        <v>53</v>
      </c>
      <c r="H25" s="47">
        <v>445318</v>
      </c>
    </row>
    <row r="26" spans="1:8" x14ac:dyDescent="0.25">
      <c r="A26" s="34"/>
      <c r="B26" s="41" t="s">
        <v>66</v>
      </c>
      <c r="C26" s="50" t="s">
        <v>42</v>
      </c>
      <c r="D26" s="41" t="s">
        <v>67</v>
      </c>
      <c r="E26" s="42"/>
      <c r="F26" s="43"/>
      <c r="G26" s="42"/>
      <c r="H26" s="43"/>
    </row>
    <row r="27" spans="1:8" x14ac:dyDescent="0.25">
      <c r="A27" s="34">
        <v>1010501</v>
      </c>
      <c r="B27" s="7" t="s">
        <v>68</v>
      </c>
      <c r="C27" s="45" t="s">
        <v>45</v>
      </c>
      <c r="D27" s="7" t="s">
        <v>69</v>
      </c>
      <c r="E27" s="46">
        <v>5668</v>
      </c>
      <c r="F27" s="47">
        <v>68166097</v>
      </c>
      <c r="G27" s="46">
        <v>5540</v>
      </c>
      <c r="H27" s="47">
        <v>67744618</v>
      </c>
    </row>
    <row r="28" spans="1:8" x14ac:dyDescent="0.25">
      <c r="A28" s="34">
        <v>1010502</v>
      </c>
      <c r="B28" s="7" t="s">
        <v>70</v>
      </c>
      <c r="C28" s="45" t="s">
        <v>45</v>
      </c>
      <c r="D28" s="7" t="s">
        <v>71</v>
      </c>
      <c r="E28" s="46">
        <v>615</v>
      </c>
      <c r="F28" s="47">
        <v>502790</v>
      </c>
      <c r="G28" s="46">
        <v>0</v>
      </c>
      <c r="H28" s="47">
        <v>0</v>
      </c>
    </row>
    <row r="29" spans="1:8" x14ac:dyDescent="0.25">
      <c r="A29" s="34">
        <v>1010503</v>
      </c>
      <c r="B29" s="7" t="s">
        <v>72</v>
      </c>
      <c r="C29" s="45" t="s">
        <v>45</v>
      </c>
      <c r="D29" s="7" t="s">
        <v>73</v>
      </c>
      <c r="E29" s="46">
        <v>0</v>
      </c>
      <c r="F29" s="47">
        <v>0</v>
      </c>
      <c r="G29" s="46">
        <v>0</v>
      </c>
      <c r="H29" s="47">
        <v>0</v>
      </c>
    </row>
    <row r="30" spans="1:8" x14ac:dyDescent="0.25">
      <c r="A30" s="34">
        <v>1010504</v>
      </c>
      <c r="B30" s="7" t="s">
        <v>74</v>
      </c>
      <c r="C30" s="45" t="s">
        <v>45</v>
      </c>
      <c r="D30" s="7" t="s">
        <v>75</v>
      </c>
      <c r="E30" s="46">
        <v>4506</v>
      </c>
      <c r="F30" s="47">
        <v>8687472</v>
      </c>
      <c r="G30" s="46">
        <v>0</v>
      </c>
      <c r="H30" s="47">
        <v>0</v>
      </c>
    </row>
    <row r="31" spans="1:8" x14ac:dyDescent="0.25">
      <c r="A31" s="34">
        <v>1010505</v>
      </c>
      <c r="B31" s="7" t="s">
        <v>76</v>
      </c>
      <c r="C31" s="45" t="s">
        <v>45</v>
      </c>
      <c r="D31" s="7" t="s">
        <v>77</v>
      </c>
      <c r="E31" s="46">
        <v>24735</v>
      </c>
      <c r="F31" s="47">
        <v>10476614</v>
      </c>
      <c r="G31" s="46">
        <v>24735</v>
      </c>
      <c r="H31" s="47">
        <v>10476614</v>
      </c>
    </row>
    <row r="32" spans="1:8" x14ac:dyDescent="0.25">
      <c r="A32" s="34"/>
      <c r="B32" s="51" t="s">
        <v>78</v>
      </c>
      <c r="C32" s="51"/>
      <c r="D32" s="51"/>
      <c r="E32" s="52">
        <f>SUM(E13:E31)</f>
        <v>37622</v>
      </c>
      <c r="F32" s="53">
        <f>SUM(F13:F31)</f>
        <v>140827451</v>
      </c>
      <c r="G32" s="52">
        <f>SUM(G13:G31)</f>
        <v>32043</v>
      </c>
      <c r="H32" s="53">
        <f>SUM(H13:H31)</f>
        <v>122974678</v>
      </c>
    </row>
    <row r="33" spans="1:8" x14ac:dyDescent="0.25">
      <c r="A33" s="34"/>
      <c r="B33" s="54" t="s">
        <v>79</v>
      </c>
      <c r="C33" s="55" t="s">
        <v>39</v>
      </c>
      <c r="D33" s="54" t="s">
        <v>80</v>
      </c>
      <c r="E33" s="56"/>
      <c r="F33" s="57"/>
      <c r="G33" s="56"/>
      <c r="H33" s="57"/>
    </row>
    <row r="34" spans="1:8" x14ac:dyDescent="0.25">
      <c r="A34" s="34"/>
      <c r="B34" s="58" t="s">
        <v>81</v>
      </c>
      <c r="C34" s="59" t="s">
        <v>42</v>
      </c>
      <c r="D34" s="58" t="s">
        <v>82</v>
      </c>
      <c r="E34" s="60"/>
      <c r="F34" s="61"/>
      <c r="G34" s="60"/>
      <c r="H34" s="61"/>
    </row>
    <row r="35" spans="1:8" x14ac:dyDescent="0.25">
      <c r="A35" s="34">
        <v>1020702</v>
      </c>
      <c r="B35" s="7" t="s">
        <v>83</v>
      </c>
      <c r="C35" s="45" t="s">
        <v>45</v>
      </c>
      <c r="D35" s="7" t="s">
        <v>84</v>
      </c>
      <c r="E35" s="46">
        <v>1574</v>
      </c>
      <c r="F35" s="47">
        <v>45809</v>
      </c>
      <c r="G35" s="62">
        <v>0</v>
      </c>
      <c r="H35" s="47">
        <v>0</v>
      </c>
    </row>
    <row r="36" spans="1:8" x14ac:dyDescent="0.25">
      <c r="A36" s="34">
        <v>1020703</v>
      </c>
      <c r="B36" s="7" t="s">
        <v>85</v>
      </c>
      <c r="C36" s="45" t="s">
        <v>45</v>
      </c>
      <c r="D36" s="7" t="s">
        <v>86</v>
      </c>
      <c r="E36" s="46">
        <v>4643</v>
      </c>
      <c r="F36" s="47">
        <v>1582154</v>
      </c>
      <c r="G36" s="46">
        <v>0</v>
      </c>
      <c r="H36" s="47">
        <v>0</v>
      </c>
    </row>
    <row r="37" spans="1:8" x14ac:dyDescent="0.25">
      <c r="A37" s="34">
        <v>1020706</v>
      </c>
      <c r="B37" s="7" t="s">
        <v>87</v>
      </c>
      <c r="C37" s="45" t="s">
        <v>45</v>
      </c>
      <c r="D37" s="7" t="s">
        <v>88</v>
      </c>
      <c r="E37" s="46">
        <v>0</v>
      </c>
      <c r="F37" s="47">
        <v>0</v>
      </c>
      <c r="G37" s="46">
        <v>0</v>
      </c>
      <c r="H37" s="47">
        <v>0</v>
      </c>
    </row>
    <row r="38" spans="1:8" x14ac:dyDescent="0.25">
      <c r="A38" s="34">
        <v>1020707</v>
      </c>
      <c r="B38" s="7" t="s">
        <v>89</v>
      </c>
      <c r="C38" s="45" t="s">
        <v>45</v>
      </c>
      <c r="D38" s="7" t="s">
        <v>69</v>
      </c>
      <c r="E38" s="46">
        <v>22576</v>
      </c>
      <c r="F38" s="47">
        <v>67605</v>
      </c>
      <c r="G38" s="46">
        <v>18818</v>
      </c>
      <c r="H38" s="47">
        <v>51004</v>
      </c>
    </row>
    <row r="39" spans="1:8" x14ac:dyDescent="0.25">
      <c r="A39" s="34">
        <v>1020708</v>
      </c>
      <c r="B39" s="7" t="s">
        <v>90</v>
      </c>
      <c r="C39" s="45" t="s">
        <v>45</v>
      </c>
      <c r="D39" s="7" t="s">
        <v>71</v>
      </c>
      <c r="E39" s="46">
        <v>0</v>
      </c>
      <c r="F39" s="47">
        <v>0</v>
      </c>
      <c r="G39" s="46">
        <v>0</v>
      </c>
      <c r="H39" s="47">
        <v>0</v>
      </c>
    </row>
    <row r="40" spans="1:8" x14ac:dyDescent="0.25">
      <c r="A40" s="34">
        <v>1020709</v>
      </c>
      <c r="B40" s="7" t="s">
        <v>91</v>
      </c>
      <c r="C40" s="45" t="s">
        <v>45</v>
      </c>
      <c r="D40" s="7" t="s">
        <v>73</v>
      </c>
      <c r="E40" s="46">
        <v>0</v>
      </c>
      <c r="F40" s="47">
        <v>0</v>
      </c>
      <c r="G40" s="46">
        <v>0</v>
      </c>
      <c r="H40" s="47">
        <v>0</v>
      </c>
    </row>
    <row r="41" spans="1:8" x14ac:dyDescent="0.25">
      <c r="A41" s="34">
        <v>1020710</v>
      </c>
      <c r="B41" s="7" t="s">
        <v>92</v>
      </c>
      <c r="C41" s="45" t="s">
        <v>45</v>
      </c>
      <c r="D41" s="7" t="s">
        <v>75</v>
      </c>
      <c r="E41" s="46">
        <v>158</v>
      </c>
      <c r="F41" s="47">
        <v>27699</v>
      </c>
      <c r="G41" s="46">
        <v>0</v>
      </c>
      <c r="H41" s="47">
        <v>0</v>
      </c>
    </row>
    <row r="42" spans="1:8" x14ac:dyDescent="0.25">
      <c r="A42" s="34">
        <v>1020711</v>
      </c>
      <c r="B42" s="7" t="s">
        <v>93</v>
      </c>
      <c r="C42" s="45" t="s">
        <v>45</v>
      </c>
      <c r="D42" s="7" t="s">
        <v>77</v>
      </c>
      <c r="E42" s="46">
        <v>0</v>
      </c>
      <c r="F42" s="47">
        <v>0</v>
      </c>
      <c r="G42" s="46">
        <v>0</v>
      </c>
      <c r="H42" s="47">
        <v>0</v>
      </c>
    </row>
    <row r="43" spans="1:8" x14ac:dyDescent="0.25">
      <c r="A43" s="34"/>
      <c r="B43" s="58" t="s">
        <v>94</v>
      </c>
      <c r="C43" s="59" t="s">
        <v>42</v>
      </c>
      <c r="D43" s="58" t="s">
        <v>95</v>
      </c>
      <c r="E43" s="60"/>
      <c r="F43" s="61"/>
      <c r="G43" s="60"/>
      <c r="H43" s="61"/>
    </row>
    <row r="44" spans="1:8" x14ac:dyDescent="0.25">
      <c r="A44" s="34">
        <v>1020802</v>
      </c>
      <c r="B44" s="7" t="s">
        <v>96</v>
      </c>
      <c r="C44" s="45" t="s">
        <v>45</v>
      </c>
      <c r="D44" s="7" t="s">
        <v>84</v>
      </c>
      <c r="E44" s="46">
        <v>785</v>
      </c>
      <c r="F44" s="47">
        <v>953698</v>
      </c>
      <c r="G44" s="46">
        <v>0</v>
      </c>
      <c r="H44" s="47">
        <v>0</v>
      </c>
    </row>
    <row r="45" spans="1:8" x14ac:dyDescent="0.25">
      <c r="A45" s="34">
        <v>1020803</v>
      </c>
      <c r="B45" s="7" t="s">
        <v>97</v>
      </c>
      <c r="C45" s="45" t="s">
        <v>45</v>
      </c>
      <c r="D45" s="7" t="s">
        <v>86</v>
      </c>
      <c r="E45" s="62">
        <v>15964</v>
      </c>
      <c r="F45" s="47">
        <v>747250</v>
      </c>
      <c r="G45" s="46">
        <v>0</v>
      </c>
      <c r="H45" s="47">
        <v>0</v>
      </c>
    </row>
    <row r="46" spans="1:8" x14ac:dyDescent="0.25">
      <c r="A46" s="34">
        <v>1020807</v>
      </c>
      <c r="B46" s="7" t="s">
        <v>98</v>
      </c>
      <c r="C46" s="45" t="s">
        <v>45</v>
      </c>
      <c r="D46" s="7" t="s">
        <v>69</v>
      </c>
      <c r="E46" s="46">
        <v>0</v>
      </c>
      <c r="F46" s="47">
        <v>0</v>
      </c>
      <c r="G46" s="46">
        <v>0</v>
      </c>
      <c r="H46" s="47">
        <v>0</v>
      </c>
    </row>
    <row r="47" spans="1:8" x14ac:dyDescent="0.25">
      <c r="A47" s="34">
        <v>1020808</v>
      </c>
      <c r="B47" s="7" t="s">
        <v>99</v>
      </c>
      <c r="C47" s="45" t="s">
        <v>45</v>
      </c>
      <c r="D47" s="7" t="s">
        <v>71</v>
      </c>
      <c r="E47" s="62">
        <v>4000</v>
      </c>
      <c r="F47" s="47">
        <v>1042</v>
      </c>
      <c r="G47" s="46">
        <v>0</v>
      </c>
      <c r="H47" s="47">
        <v>0</v>
      </c>
    </row>
    <row r="48" spans="1:8" x14ac:dyDescent="0.25">
      <c r="A48" s="34">
        <v>1020809</v>
      </c>
      <c r="B48" s="7" t="s">
        <v>100</v>
      </c>
      <c r="C48" s="45" t="s">
        <v>45</v>
      </c>
      <c r="D48" s="7" t="s">
        <v>73</v>
      </c>
      <c r="E48" s="46">
        <v>0</v>
      </c>
      <c r="F48" s="47">
        <v>0</v>
      </c>
      <c r="G48" s="46">
        <v>0</v>
      </c>
      <c r="H48" s="47">
        <v>0</v>
      </c>
    </row>
    <row r="49" spans="1:8" x14ac:dyDescent="0.25">
      <c r="A49" s="34">
        <v>1020810</v>
      </c>
      <c r="B49" s="7" t="s">
        <v>101</v>
      </c>
      <c r="C49" s="45" t="s">
        <v>45</v>
      </c>
      <c r="D49" s="7" t="s">
        <v>75</v>
      </c>
      <c r="E49" s="46">
        <v>0</v>
      </c>
      <c r="F49" s="47">
        <v>0</v>
      </c>
      <c r="G49" s="46">
        <v>0</v>
      </c>
      <c r="H49" s="47">
        <v>0</v>
      </c>
    </row>
    <row r="50" spans="1:8" x14ac:dyDescent="0.25">
      <c r="A50" s="34">
        <v>1020811</v>
      </c>
      <c r="B50" s="7" t="s">
        <v>102</v>
      </c>
      <c r="C50" s="45" t="s">
        <v>45</v>
      </c>
      <c r="D50" s="7" t="s">
        <v>77</v>
      </c>
      <c r="E50" s="46">
        <v>0</v>
      </c>
      <c r="F50" s="47">
        <v>0</v>
      </c>
      <c r="G50" s="46">
        <v>0</v>
      </c>
      <c r="H50" s="47">
        <v>0</v>
      </c>
    </row>
    <row r="51" spans="1:8" x14ac:dyDescent="0.25">
      <c r="A51" s="34"/>
      <c r="B51" s="58" t="s">
        <v>103</v>
      </c>
      <c r="C51" s="59" t="s">
        <v>42</v>
      </c>
      <c r="D51" s="58" t="s">
        <v>104</v>
      </c>
      <c r="E51" s="60"/>
      <c r="F51" s="61"/>
      <c r="G51" s="60"/>
      <c r="H51" s="61"/>
    </row>
    <row r="52" spans="1:8" x14ac:dyDescent="0.25">
      <c r="A52" s="34">
        <v>1020902</v>
      </c>
      <c r="B52" s="7" t="s">
        <v>105</v>
      </c>
      <c r="C52" s="45" t="s">
        <v>45</v>
      </c>
      <c r="D52" s="7" t="s">
        <v>86</v>
      </c>
      <c r="E52" s="46">
        <v>61494</v>
      </c>
      <c r="F52" s="47">
        <v>22293470</v>
      </c>
      <c r="G52" s="46">
        <v>6583</v>
      </c>
      <c r="H52" s="47">
        <v>891619</v>
      </c>
    </row>
    <row r="53" spans="1:8" x14ac:dyDescent="0.25">
      <c r="A53" s="34">
        <v>1020905</v>
      </c>
      <c r="B53" s="7" t="s">
        <v>106</v>
      </c>
      <c r="C53" s="45" t="s">
        <v>45</v>
      </c>
      <c r="D53" s="7" t="s">
        <v>107</v>
      </c>
      <c r="E53" s="46">
        <v>1418</v>
      </c>
      <c r="F53" s="47">
        <v>3031556</v>
      </c>
      <c r="G53" s="46">
        <v>0</v>
      </c>
      <c r="H53" s="47">
        <v>0</v>
      </c>
    </row>
    <row r="54" spans="1:8" x14ac:dyDescent="0.25">
      <c r="A54" s="34">
        <v>1020906</v>
      </c>
      <c r="B54" s="7" t="s">
        <v>108</v>
      </c>
      <c r="C54" s="45" t="s">
        <v>45</v>
      </c>
      <c r="D54" s="7" t="s">
        <v>69</v>
      </c>
      <c r="E54" s="46">
        <v>0</v>
      </c>
      <c r="F54" s="47">
        <v>0</v>
      </c>
      <c r="G54" s="46">
        <v>0</v>
      </c>
      <c r="H54" s="47">
        <v>0</v>
      </c>
    </row>
    <row r="55" spans="1:8" x14ac:dyDescent="0.25">
      <c r="A55" s="34">
        <v>1020907</v>
      </c>
      <c r="B55" s="7" t="s">
        <v>109</v>
      </c>
      <c r="C55" s="45" t="s">
        <v>45</v>
      </c>
      <c r="D55" s="7" t="s">
        <v>71</v>
      </c>
      <c r="E55" s="46">
        <v>0</v>
      </c>
      <c r="F55" s="47">
        <v>0</v>
      </c>
      <c r="G55" s="46">
        <v>0</v>
      </c>
      <c r="H55" s="47">
        <v>0</v>
      </c>
    </row>
    <row r="56" spans="1:8" x14ac:dyDescent="0.25">
      <c r="A56" s="34">
        <v>1020908</v>
      </c>
      <c r="B56" s="7" t="s">
        <v>110</v>
      </c>
      <c r="C56" s="45" t="s">
        <v>45</v>
      </c>
      <c r="D56" s="7" t="s">
        <v>73</v>
      </c>
      <c r="E56" s="46">
        <v>0</v>
      </c>
      <c r="F56" s="47">
        <v>0</v>
      </c>
      <c r="G56" s="46">
        <v>0</v>
      </c>
      <c r="H56" s="47">
        <v>0</v>
      </c>
    </row>
    <row r="57" spans="1:8" x14ac:dyDescent="0.25">
      <c r="A57" s="34">
        <v>1020909</v>
      </c>
      <c r="B57" s="7" t="s">
        <v>111</v>
      </c>
      <c r="C57" s="45" t="s">
        <v>45</v>
      </c>
      <c r="D57" s="7" t="s">
        <v>75</v>
      </c>
      <c r="E57" s="46">
        <v>0</v>
      </c>
      <c r="F57" s="47">
        <v>0</v>
      </c>
      <c r="G57" s="46">
        <v>0</v>
      </c>
      <c r="H57" s="47">
        <v>0</v>
      </c>
    </row>
    <row r="58" spans="1:8" x14ac:dyDescent="0.25">
      <c r="A58" s="34">
        <v>1020910</v>
      </c>
      <c r="B58" s="7" t="s">
        <v>112</v>
      </c>
      <c r="C58" s="45" t="s">
        <v>45</v>
      </c>
      <c r="D58" s="7" t="s">
        <v>77</v>
      </c>
      <c r="E58" s="46">
        <v>0</v>
      </c>
      <c r="F58" s="47">
        <v>0</v>
      </c>
      <c r="G58" s="46">
        <v>0</v>
      </c>
      <c r="H58" s="47">
        <v>0</v>
      </c>
    </row>
    <row r="59" spans="1:8" x14ac:dyDescent="0.25">
      <c r="A59" s="34"/>
      <c r="B59" s="58" t="s">
        <v>113</v>
      </c>
      <c r="C59" s="59" t="s">
        <v>42</v>
      </c>
      <c r="D59" s="58" t="s">
        <v>114</v>
      </c>
      <c r="E59" s="60"/>
      <c r="F59" s="61"/>
      <c r="G59" s="60"/>
      <c r="H59" s="61"/>
    </row>
    <row r="60" spans="1:8" x14ac:dyDescent="0.25">
      <c r="A60" s="34">
        <v>1021002</v>
      </c>
      <c r="B60" s="7" t="s">
        <v>115</v>
      </c>
      <c r="C60" s="45" t="s">
        <v>45</v>
      </c>
      <c r="D60" s="7" t="s">
        <v>116</v>
      </c>
      <c r="E60" s="46">
        <v>0</v>
      </c>
      <c r="F60" s="47">
        <v>0</v>
      </c>
      <c r="G60" s="46">
        <v>0</v>
      </c>
      <c r="H60" s="47">
        <v>0</v>
      </c>
    </row>
    <row r="61" spans="1:8" x14ac:dyDescent="0.25">
      <c r="A61" s="34">
        <v>1021003</v>
      </c>
      <c r="B61" s="7" t="s">
        <v>117</v>
      </c>
      <c r="C61" s="45" t="s">
        <v>45</v>
      </c>
      <c r="D61" s="7" t="s">
        <v>69</v>
      </c>
      <c r="E61" s="62">
        <v>1700</v>
      </c>
      <c r="F61" s="47">
        <v>347491</v>
      </c>
      <c r="G61" s="62">
        <v>0</v>
      </c>
      <c r="H61" s="47">
        <v>0</v>
      </c>
    </row>
    <row r="62" spans="1:8" x14ac:dyDescent="0.25">
      <c r="A62" s="34">
        <v>1021004</v>
      </c>
      <c r="B62" s="7" t="s">
        <v>118</v>
      </c>
      <c r="C62" s="45" t="s">
        <v>45</v>
      </c>
      <c r="D62" s="7" t="s">
        <v>71</v>
      </c>
      <c r="E62" s="46">
        <v>17590</v>
      </c>
      <c r="F62" s="47">
        <v>1008814</v>
      </c>
      <c r="G62" s="46">
        <v>0</v>
      </c>
      <c r="H62" s="47">
        <v>0</v>
      </c>
    </row>
    <row r="63" spans="1:8" x14ac:dyDescent="0.25">
      <c r="A63" s="34">
        <v>1021005</v>
      </c>
      <c r="B63" s="7" t="s">
        <v>119</v>
      </c>
      <c r="C63" s="45" t="s">
        <v>45</v>
      </c>
      <c r="D63" s="7" t="s">
        <v>73</v>
      </c>
      <c r="E63" s="46">
        <v>0</v>
      </c>
      <c r="F63" s="47">
        <v>0</v>
      </c>
      <c r="G63" s="46">
        <v>0</v>
      </c>
      <c r="H63" s="47">
        <v>0</v>
      </c>
    </row>
    <row r="64" spans="1:8" x14ac:dyDescent="0.25">
      <c r="A64" s="34">
        <v>1021006</v>
      </c>
      <c r="B64" s="7" t="s">
        <v>120</v>
      </c>
      <c r="C64" s="45" t="s">
        <v>45</v>
      </c>
      <c r="D64" s="7" t="s">
        <v>75</v>
      </c>
      <c r="E64" s="46">
        <v>4772</v>
      </c>
      <c r="F64" s="47">
        <v>131808</v>
      </c>
      <c r="G64" s="46">
        <v>0</v>
      </c>
      <c r="H64" s="47">
        <v>0</v>
      </c>
    </row>
    <row r="65" spans="1:8" x14ac:dyDescent="0.25">
      <c r="A65" s="34">
        <v>1021007</v>
      </c>
      <c r="B65" s="7" t="s">
        <v>121</v>
      </c>
      <c r="C65" s="45" t="s">
        <v>45</v>
      </c>
      <c r="D65" s="7" t="s">
        <v>77</v>
      </c>
      <c r="E65" s="46">
        <v>0</v>
      </c>
      <c r="F65" s="47">
        <v>0</v>
      </c>
      <c r="G65" s="46">
        <v>0</v>
      </c>
      <c r="H65" s="47">
        <v>0</v>
      </c>
    </row>
    <row r="66" spans="1:8" x14ac:dyDescent="0.25">
      <c r="A66" s="34"/>
      <c r="B66" s="33" t="s">
        <v>122</v>
      </c>
      <c r="C66" s="33"/>
      <c r="D66" s="33"/>
      <c r="E66" s="52">
        <f>SUM(E34:E65)</f>
        <v>136674</v>
      </c>
      <c r="F66" s="53">
        <f>SUM(F34:F65)</f>
        <v>30238396</v>
      </c>
      <c r="G66" s="52">
        <f>SUM(G34:G65)</f>
        <v>25401</v>
      </c>
      <c r="H66" s="53">
        <f>SUM(H34:H65)</f>
        <v>942623</v>
      </c>
    </row>
    <row r="67" spans="1:8" x14ac:dyDescent="0.25">
      <c r="A67" s="34"/>
      <c r="B67" s="63" t="s">
        <v>123</v>
      </c>
      <c r="C67" s="64" t="s">
        <v>39</v>
      </c>
      <c r="D67" s="63" t="s">
        <v>124</v>
      </c>
      <c r="E67" s="65"/>
      <c r="F67" s="66"/>
      <c r="G67" s="65"/>
      <c r="H67" s="66"/>
    </row>
    <row r="68" spans="1:8" x14ac:dyDescent="0.25">
      <c r="A68" s="34"/>
      <c r="B68" s="67" t="s">
        <v>125</v>
      </c>
      <c r="C68" s="68" t="s">
        <v>42</v>
      </c>
      <c r="D68" s="67" t="s">
        <v>126</v>
      </c>
      <c r="E68" s="69"/>
      <c r="F68" s="70"/>
      <c r="G68" s="69"/>
      <c r="H68" s="70"/>
    </row>
    <row r="69" spans="1:8" x14ac:dyDescent="0.25">
      <c r="A69" s="34">
        <v>1031201</v>
      </c>
      <c r="B69" s="7" t="s">
        <v>127</v>
      </c>
      <c r="C69" s="45" t="s">
        <v>45</v>
      </c>
      <c r="D69" s="7" t="s">
        <v>128</v>
      </c>
      <c r="E69" s="46">
        <v>0</v>
      </c>
      <c r="F69" s="47">
        <v>0</v>
      </c>
      <c r="G69" s="46">
        <v>0</v>
      </c>
      <c r="H69" s="47">
        <v>0</v>
      </c>
    </row>
    <row r="70" spans="1:8" x14ac:dyDescent="0.25">
      <c r="A70" s="34">
        <v>1031202</v>
      </c>
      <c r="B70" s="7" t="s">
        <v>129</v>
      </c>
      <c r="C70" s="45" t="s">
        <v>45</v>
      </c>
      <c r="D70" s="7" t="s">
        <v>130</v>
      </c>
      <c r="E70" s="46">
        <v>174</v>
      </c>
      <c r="F70" s="47">
        <v>85493</v>
      </c>
      <c r="G70" s="46">
        <v>0</v>
      </c>
      <c r="H70" s="47">
        <v>0</v>
      </c>
    </row>
    <row r="71" spans="1:8" x14ac:dyDescent="0.25">
      <c r="A71" s="34">
        <v>1031203</v>
      </c>
      <c r="B71" s="7" t="s">
        <v>131</v>
      </c>
      <c r="C71" s="45" t="s">
        <v>45</v>
      </c>
      <c r="D71" s="7" t="s">
        <v>69</v>
      </c>
      <c r="E71" s="46">
        <v>5159</v>
      </c>
      <c r="F71" s="47">
        <v>5383862</v>
      </c>
      <c r="G71" s="46">
        <v>2181</v>
      </c>
      <c r="H71" s="47">
        <v>2850694</v>
      </c>
    </row>
    <row r="72" spans="1:8" x14ac:dyDescent="0.25">
      <c r="A72" s="34">
        <v>1031204</v>
      </c>
      <c r="B72" s="7" t="s">
        <v>132</v>
      </c>
      <c r="C72" s="45" t="s">
        <v>45</v>
      </c>
      <c r="D72" s="7" t="s">
        <v>71</v>
      </c>
      <c r="E72" s="46">
        <v>1549</v>
      </c>
      <c r="F72" s="47">
        <v>108103</v>
      </c>
      <c r="G72" s="46">
        <v>0</v>
      </c>
      <c r="H72" s="47">
        <v>0</v>
      </c>
    </row>
    <row r="73" spans="1:8" x14ac:dyDescent="0.25">
      <c r="A73" s="34">
        <v>1031205</v>
      </c>
      <c r="B73" s="7" t="s">
        <v>133</v>
      </c>
      <c r="C73" s="45" t="s">
        <v>45</v>
      </c>
      <c r="D73" s="7" t="s">
        <v>73</v>
      </c>
      <c r="E73" s="46">
        <v>150625</v>
      </c>
      <c r="F73" s="47">
        <v>18067996</v>
      </c>
      <c r="G73" s="46">
        <v>25689</v>
      </c>
      <c r="H73" s="47">
        <v>8921032</v>
      </c>
    </row>
    <row r="74" spans="1:8" x14ac:dyDescent="0.25">
      <c r="A74" s="34">
        <v>1031206</v>
      </c>
      <c r="B74" s="7" t="s">
        <v>134</v>
      </c>
      <c r="C74" s="45" t="s">
        <v>45</v>
      </c>
      <c r="D74" s="7" t="s">
        <v>75</v>
      </c>
      <c r="E74" s="46">
        <v>0</v>
      </c>
      <c r="F74" s="47">
        <v>0</v>
      </c>
      <c r="G74" s="46">
        <v>0</v>
      </c>
      <c r="H74" s="47">
        <v>0</v>
      </c>
    </row>
    <row r="75" spans="1:8" x14ac:dyDescent="0.25">
      <c r="A75" s="34">
        <v>1031207</v>
      </c>
      <c r="B75" s="7" t="s">
        <v>135</v>
      </c>
      <c r="C75" s="45" t="s">
        <v>45</v>
      </c>
      <c r="D75" s="7" t="s">
        <v>77</v>
      </c>
      <c r="E75" s="46">
        <v>0</v>
      </c>
      <c r="F75" s="47">
        <v>0</v>
      </c>
      <c r="G75" s="46">
        <v>0</v>
      </c>
      <c r="H75" s="47">
        <v>0</v>
      </c>
    </row>
    <row r="76" spans="1:8" x14ac:dyDescent="0.25">
      <c r="A76" s="34"/>
      <c r="B76" s="67" t="s">
        <v>136</v>
      </c>
      <c r="C76" s="68" t="s">
        <v>42</v>
      </c>
      <c r="D76" s="67" t="s">
        <v>137</v>
      </c>
      <c r="E76" s="69"/>
      <c r="F76" s="70"/>
      <c r="G76" s="69"/>
      <c r="H76" s="70"/>
    </row>
    <row r="77" spans="1:8" x14ac:dyDescent="0.25">
      <c r="A77" s="34">
        <v>1031301</v>
      </c>
      <c r="B77" s="7" t="s">
        <v>138</v>
      </c>
      <c r="C77" s="45" t="s">
        <v>45</v>
      </c>
      <c r="D77" s="7" t="s">
        <v>128</v>
      </c>
      <c r="E77" s="46">
        <v>800</v>
      </c>
      <c r="F77" s="47">
        <v>25067</v>
      </c>
      <c r="G77" s="46">
        <v>0</v>
      </c>
      <c r="H77" s="47">
        <v>0</v>
      </c>
    </row>
    <row r="78" spans="1:8" x14ac:dyDescent="0.25">
      <c r="A78" s="34">
        <v>1031302</v>
      </c>
      <c r="B78" s="7" t="s">
        <v>139</v>
      </c>
      <c r="C78" s="45" t="s">
        <v>45</v>
      </c>
      <c r="D78" s="7" t="s">
        <v>130</v>
      </c>
      <c r="E78" s="46">
        <v>0</v>
      </c>
      <c r="F78" s="47">
        <v>0</v>
      </c>
      <c r="G78" s="46">
        <v>0</v>
      </c>
      <c r="H78" s="47">
        <v>0</v>
      </c>
    </row>
    <row r="79" spans="1:8" x14ac:dyDescent="0.25">
      <c r="A79" s="34">
        <v>1031303</v>
      </c>
      <c r="B79" s="7" t="s">
        <v>140</v>
      </c>
      <c r="C79" s="45" t="s">
        <v>45</v>
      </c>
      <c r="D79" s="7" t="s">
        <v>69</v>
      </c>
      <c r="E79" s="46">
        <v>1324</v>
      </c>
      <c r="F79" s="47">
        <v>1011734</v>
      </c>
      <c r="G79" s="46">
        <v>123</v>
      </c>
      <c r="H79" s="47">
        <v>70400</v>
      </c>
    </row>
    <row r="80" spans="1:8" x14ac:dyDescent="0.25">
      <c r="A80" s="34">
        <v>1031304</v>
      </c>
      <c r="B80" s="7" t="s">
        <v>141</v>
      </c>
      <c r="C80" s="45" t="s">
        <v>45</v>
      </c>
      <c r="D80" s="7" t="s">
        <v>71</v>
      </c>
      <c r="E80" s="46">
        <v>1787</v>
      </c>
      <c r="F80" s="47">
        <v>486153</v>
      </c>
      <c r="G80" s="46">
        <v>0</v>
      </c>
      <c r="H80" s="47">
        <v>0</v>
      </c>
    </row>
    <row r="81" spans="1:8" x14ac:dyDescent="0.25">
      <c r="A81" s="34">
        <v>1031305</v>
      </c>
      <c r="B81" s="7" t="s">
        <v>142</v>
      </c>
      <c r="C81" s="45" t="s">
        <v>45</v>
      </c>
      <c r="D81" s="7" t="s">
        <v>73</v>
      </c>
      <c r="E81" s="46">
        <v>2299</v>
      </c>
      <c r="F81" s="47">
        <v>690529</v>
      </c>
      <c r="G81" s="46">
        <v>1551</v>
      </c>
      <c r="H81" s="47">
        <v>466290</v>
      </c>
    </row>
    <row r="82" spans="1:8" x14ac:dyDescent="0.25">
      <c r="A82" s="34">
        <v>1031306</v>
      </c>
      <c r="B82" s="7" t="s">
        <v>143</v>
      </c>
      <c r="C82" s="45" t="s">
        <v>45</v>
      </c>
      <c r="D82" s="7" t="s">
        <v>75</v>
      </c>
      <c r="E82" s="46">
        <v>0</v>
      </c>
      <c r="F82" s="47">
        <v>0</v>
      </c>
      <c r="G82" s="46">
        <v>0</v>
      </c>
      <c r="H82" s="47">
        <v>0</v>
      </c>
    </row>
    <row r="83" spans="1:8" x14ac:dyDescent="0.25">
      <c r="A83" s="34">
        <v>1031307</v>
      </c>
      <c r="B83" s="7" t="s">
        <v>144</v>
      </c>
      <c r="C83" s="45" t="s">
        <v>45</v>
      </c>
      <c r="D83" s="7" t="s">
        <v>77</v>
      </c>
      <c r="E83" s="46">
        <v>21675</v>
      </c>
      <c r="F83" s="47">
        <v>765099</v>
      </c>
      <c r="G83" s="46">
        <v>3023</v>
      </c>
      <c r="H83" s="47">
        <v>287872</v>
      </c>
    </row>
    <row r="84" spans="1:8" x14ac:dyDescent="0.25">
      <c r="A84" s="34"/>
      <c r="B84" s="67" t="s">
        <v>145</v>
      </c>
      <c r="C84" s="68" t="s">
        <v>42</v>
      </c>
      <c r="D84" s="67" t="s">
        <v>146</v>
      </c>
      <c r="E84" s="69"/>
      <c r="F84" s="70"/>
      <c r="G84" s="69"/>
      <c r="H84" s="70"/>
    </row>
    <row r="85" spans="1:8" x14ac:dyDescent="0.25">
      <c r="A85" s="34">
        <v>1031401</v>
      </c>
      <c r="B85" s="7" t="s">
        <v>147</v>
      </c>
      <c r="C85" s="45" t="s">
        <v>45</v>
      </c>
      <c r="D85" s="7" t="s">
        <v>128</v>
      </c>
      <c r="E85" s="62">
        <v>0</v>
      </c>
      <c r="F85" s="47">
        <v>0</v>
      </c>
      <c r="G85" s="46">
        <v>0</v>
      </c>
      <c r="H85" s="47">
        <v>0</v>
      </c>
    </row>
    <row r="86" spans="1:8" x14ac:dyDescent="0.25">
      <c r="A86" s="34">
        <v>1031402</v>
      </c>
      <c r="B86" s="7" t="s">
        <v>148</v>
      </c>
      <c r="C86" s="45" t="s">
        <v>45</v>
      </c>
      <c r="D86" s="7" t="s">
        <v>130</v>
      </c>
      <c r="E86" s="46">
        <v>0</v>
      </c>
      <c r="F86" s="47">
        <v>0</v>
      </c>
      <c r="G86" s="46">
        <v>0</v>
      </c>
      <c r="H86" s="47">
        <v>0</v>
      </c>
    </row>
    <row r="87" spans="1:8" x14ac:dyDescent="0.25">
      <c r="A87" s="34">
        <v>1031403</v>
      </c>
      <c r="B87" s="7" t="s">
        <v>149</v>
      </c>
      <c r="C87" s="45" t="s">
        <v>45</v>
      </c>
      <c r="D87" s="7" t="s">
        <v>69</v>
      </c>
      <c r="E87" s="46">
        <v>2739</v>
      </c>
      <c r="F87" s="47">
        <v>7992563</v>
      </c>
      <c r="G87" s="46">
        <v>1650</v>
      </c>
      <c r="H87" s="47">
        <v>5336330</v>
      </c>
    </row>
    <row r="88" spans="1:8" x14ac:dyDescent="0.25">
      <c r="A88" s="34">
        <v>1031404</v>
      </c>
      <c r="B88" s="7" t="s">
        <v>150</v>
      </c>
      <c r="C88" s="45" t="s">
        <v>45</v>
      </c>
      <c r="D88" s="7" t="s">
        <v>71</v>
      </c>
      <c r="E88" s="46">
        <v>0</v>
      </c>
      <c r="F88" s="47">
        <v>0</v>
      </c>
      <c r="G88" s="46">
        <v>0</v>
      </c>
      <c r="H88" s="47">
        <v>0</v>
      </c>
    </row>
    <row r="89" spans="1:8" x14ac:dyDescent="0.25">
      <c r="A89" s="34">
        <v>1031405</v>
      </c>
      <c r="B89" s="7" t="s">
        <v>151</v>
      </c>
      <c r="C89" s="45" t="s">
        <v>45</v>
      </c>
      <c r="D89" s="7" t="s">
        <v>73</v>
      </c>
      <c r="E89" s="46">
        <v>349649</v>
      </c>
      <c r="F89" s="47">
        <v>35137168</v>
      </c>
      <c r="G89" s="46">
        <v>213269</v>
      </c>
      <c r="H89" s="47">
        <v>16887002</v>
      </c>
    </row>
    <row r="90" spans="1:8" x14ac:dyDescent="0.25">
      <c r="A90" s="34">
        <v>1031406</v>
      </c>
      <c r="B90" s="7" t="s">
        <v>152</v>
      </c>
      <c r="C90" s="45" t="s">
        <v>45</v>
      </c>
      <c r="D90" s="7" t="s">
        <v>75</v>
      </c>
      <c r="E90" s="46">
        <v>0</v>
      </c>
      <c r="F90" s="47">
        <v>0</v>
      </c>
      <c r="G90" s="46">
        <v>0</v>
      </c>
      <c r="H90" s="47">
        <v>0</v>
      </c>
    </row>
    <row r="91" spans="1:8" x14ac:dyDescent="0.25">
      <c r="A91" s="34">
        <v>1031407</v>
      </c>
      <c r="B91" s="7" t="s">
        <v>153</v>
      </c>
      <c r="C91" s="45" t="s">
        <v>45</v>
      </c>
      <c r="D91" s="7" t="s">
        <v>77</v>
      </c>
      <c r="E91" s="46">
        <v>0</v>
      </c>
      <c r="F91" s="47">
        <v>0</v>
      </c>
      <c r="G91" s="46">
        <v>0</v>
      </c>
      <c r="H91" s="47">
        <v>0</v>
      </c>
    </row>
    <row r="92" spans="1:8" x14ac:dyDescent="0.25">
      <c r="A92" s="34"/>
      <c r="B92" s="67" t="s">
        <v>154</v>
      </c>
      <c r="C92" s="68" t="s">
        <v>42</v>
      </c>
      <c r="D92" s="67" t="s">
        <v>155</v>
      </c>
      <c r="E92" s="69"/>
      <c r="F92" s="70"/>
      <c r="G92" s="69"/>
      <c r="H92" s="70"/>
    </row>
    <row r="93" spans="1:8" x14ac:dyDescent="0.25">
      <c r="A93" s="34">
        <v>1031501</v>
      </c>
      <c r="B93" s="7" t="s">
        <v>156</v>
      </c>
      <c r="C93" s="45" t="s">
        <v>45</v>
      </c>
      <c r="D93" s="7" t="s">
        <v>128</v>
      </c>
      <c r="E93" s="46">
        <v>96</v>
      </c>
      <c r="F93" s="47">
        <v>446407</v>
      </c>
      <c r="G93" s="46">
        <v>60</v>
      </c>
      <c r="H93" s="47">
        <v>208241</v>
      </c>
    </row>
    <row r="94" spans="1:8" x14ac:dyDescent="0.25">
      <c r="A94" s="34">
        <v>1031502</v>
      </c>
      <c r="B94" s="7" t="s">
        <v>157</v>
      </c>
      <c r="C94" s="45" t="s">
        <v>45</v>
      </c>
      <c r="D94" s="7" t="s">
        <v>158</v>
      </c>
      <c r="E94" s="46">
        <v>0</v>
      </c>
      <c r="F94" s="47">
        <v>0</v>
      </c>
      <c r="G94" s="46">
        <v>0</v>
      </c>
      <c r="H94" s="47">
        <v>0</v>
      </c>
    </row>
    <row r="95" spans="1:8" x14ac:dyDescent="0.25">
      <c r="A95" s="34">
        <v>1031503</v>
      </c>
      <c r="B95" s="7" t="s">
        <v>159</v>
      </c>
      <c r="C95" s="45" t="s">
        <v>45</v>
      </c>
      <c r="D95" s="7" t="s">
        <v>160</v>
      </c>
      <c r="E95" s="46">
        <v>63220</v>
      </c>
      <c r="F95" s="47">
        <v>3060860</v>
      </c>
      <c r="G95" s="46">
        <v>46107</v>
      </c>
      <c r="H95" s="47">
        <v>1144345</v>
      </c>
    </row>
    <row r="96" spans="1:8" x14ac:dyDescent="0.25">
      <c r="A96" s="34">
        <v>1031504</v>
      </c>
      <c r="B96" s="7" t="s">
        <v>161</v>
      </c>
      <c r="C96" s="45" t="s">
        <v>45</v>
      </c>
      <c r="D96" s="7" t="s">
        <v>69</v>
      </c>
      <c r="E96" s="46">
        <v>205</v>
      </c>
      <c r="F96" s="47">
        <v>1296608</v>
      </c>
      <c r="G96" s="46">
        <v>149</v>
      </c>
      <c r="H96" s="47">
        <v>1137149</v>
      </c>
    </row>
    <row r="97" spans="1:8" x14ac:dyDescent="0.25">
      <c r="A97" s="34">
        <v>1031505</v>
      </c>
      <c r="B97" s="7" t="s">
        <v>162</v>
      </c>
      <c r="C97" s="45" t="s">
        <v>45</v>
      </c>
      <c r="D97" s="7" t="s">
        <v>71</v>
      </c>
      <c r="E97" s="46">
        <v>8336</v>
      </c>
      <c r="F97" s="47">
        <v>903944</v>
      </c>
      <c r="G97" s="46">
        <v>34</v>
      </c>
      <c r="H97" s="47">
        <v>24272</v>
      </c>
    </row>
    <row r="98" spans="1:8" x14ac:dyDescent="0.25">
      <c r="A98" s="34">
        <v>1031506</v>
      </c>
      <c r="B98" s="7" t="s">
        <v>163</v>
      </c>
      <c r="C98" s="45" t="s">
        <v>45</v>
      </c>
      <c r="D98" s="7" t="s">
        <v>73</v>
      </c>
      <c r="E98" s="46">
        <v>0</v>
      </c>
      <c r="F98" s="47">
        <v>0</v>
      </c>
      <c r="G98" s="46">
        <v>0</v>
      </c>
      <c r="H98" s="47">
        <v>0</v>
      </c>
    </row>
    <row r="99" spans="1:8" x14ac:dyDescent="0.25">
      <c r="A99" s="34">
        <v>1031507</v>
      </c>
      <c r="B99" s="7" t="s">
        <v>164</v>
      </c>
      <c r="C99" s="45" t="s">
        <v>45</v>
      </c>
      <c r="D99" s="7" t="s">
        <v>75</v>
      </c>
      <c r="E99" s="46">
        <v>0</v>
      </c>
      <c r="F99" s="47">
        <v>0</v>
      </c>
      <c r="G99" s="46">
        <v>0</v>
      </c>
      <c r="H99" s="47">
        <v>0</v>
      </c>
    </row>
    <row r="100" spans="1:8" x14ac:dyDescent="0.25">
      <c r="A100" s="34">
        <v>1031508</v>
      </c>
      <c r="B100" s="7" t="s">
        <v>165</v>
      </c>
      <c r="C100" s="45" t="s">
        <v>45</v>
      </c>
      <c r="D100" s="7" t="s">
        <v>77</v>
      </c>
      <c r="E100" s="46">
        <v>0</v>
      </c>
      <c r="F100" s="47">
        <v>0</v>
      </c>
      <c r="G100" s="46">
        <v>0</v>
      </c>
      <c r="H100" s="47">
        <v>0</v>
      </c>
    </row>
    <row r="101" spans="1:8" x14ac:dyDescent="0.25">
      <c r="A101" s="34"/>
      <c r="B101" s="67" t="s">
        <v>166</v>
      </c>
      <c r="C101" s="68" t="s">
        <v>42</v>
      </c>
      <c r="D101" s="67" t="s">
        <v>167</v>
      </c>
      <c r="E101" s="69"/>
      <c r="F101" s="70"/>
      <c r="G101" s="69"/>
      <c r="H101" s="70"/>
    </row>
    <row r="102" spans="1:8" x14ac:dyDescent="0.25">
      <c r="A102" s="34">
        <v>1031601</v>
      </c>
      <c r="B102" s="7" t="s">
        <v>168</v>
      </c>
      <c r="C102" s="45" t="s">
        <v>45</v>
      </c>
      <c r="D102" s="7" t="s">
        <v>128</v>
      </c>
      <c r="E102" s="46">
        <v>0</v>
      </c>
      <c r="F102" s="47">
        <v>0</v>
      </c>
      <c r="G102" s="46">
        <v>0</v>
      </c>
      <c r="H102" s="47">
        <v>0</v>
      </c>
    </row>
    <row r="103" spans="1:8" x14ac:dyDescent="0.25">
      <c r="A103" s="34">
        <v>1031602</v>
      </c>
      <c r="B103" s="7" t="s">
        <v>169</v>
      </c>
      <c r="C103" s="45" t="s">
        <v>45</v>
      </c>
      <c r="D103" s="7" t="s">
        <v>130</v>
      </c>
      <c r="E103" s="46">
        <v>0</v>
      </c>
      <c r="F103" s="47">
        <v>0</v>
      </c>
      <c r="G103" s="46">
        <v>0</v>
      </c>
      <c r="H103" s="47">
        <v>0</v>
      </c>
    </row>
    <row r="104" spans="1:8" x14ac:dyDescent="0.25">
      <c r="A104" s="34">
        <v>1031603</v>
      </c>
      <c r="B104" s="7" t="s">
        <v>170</v>
      </c>
      <c r="C104" s="45" t="s">
        <v>45</v>
      </c>
      <c r="D104" s="7" t="s">
        <v>69</v>
      </c>
      <c r="E104" s="46">
        <v>182</v>
      </c>
      <c r="F104" s="47">
        <v>428979</v>
      </c>
      <c r="G104" s="46">
        <v>15</v>
      </c>
      <c r="H104" s="47">
        <v>14905</v>
      </c>
    </row>
    <row r="105" spans="1:8" x14ac:dyDescent="0.25">
      <c r="A105" s="34">
        <v>1031604</v>
      </c>
      <c r="B105" s="7" t="s">
        <v>171</v>
      </c>
      <c r="C105" s="45" t="s">
        <v>45</v>
      </c>
      <c r="D105" s="7" t="s">
        <v>71</v>
      </c>
      <c r="E105" s="46">
        <v>2341</v>
      </c>
      <c r="F105" s="47">
        <v>829605</v>
      </c>
      <c r="G105" s="46">
        <v>0</v>
      </c>
      <c r="H105" s="47">
        <v>0</v>
      </c>
    </row>
    <row r="106" spans="1:8" x14ac:dyDescent="0.25">
      <c r="A106" s="34">
        <v>1031605</v>
      </c>
      <c r="B106" s="7" t="s">
        <v>172</v>
      </c>
      <c r="C106" s="45" t="s">
        <v>45</v>
      </c>
      <c r="D106" s="7" t="s">
        <v>73</v>
      </c>
      <c r="E106" s="46">
        <v>8121</v>
      </c>
      <c r="F106" s="47">
        <v>824071</v>
      </c>
      <c r="G106" s="46">
        <v>4101</v>
      </c>
      <c r="H106" s="47">
        <v>313105</v>
      </c>
    </row>
    <row r="107" spans="1:8" x14ac:dyDescent="0.25">
      <c r="A107" s="34">
        <v>1031606</v>
      </c>
      <c r="B107" s="7" t="s">
        <v>173</v>
      </c>
      <c r="C107" s="45" t="s">
        <v>45</v>
      </c>
      <c r="D107" s="7" t="s">
        <v>75</v>
      </c>
      <c r="E107" s="46">
        <v>0</v>
      </c>
      <c r="F107" s="47">
        <v>0</v>
      </c>
      <c r="G107" s="46">
        <v>0</v>
      </c>
      <c r="H107" s="47">
        <v>0</v>
      </c>
    </row>
    <row r="108" spans="1:8" x14ac:dyDescent="0.25">
      <c r="A108" s="34">
        <v>1031607</v>
      </c>
      <c r="B108" s="7" t="s">
        <v>174</v>
      </c>
      <c r="C108" s="45" t="s">
        <v>45</v>
      </c>
      <c r="D108" s="7" t="s">
        <v>77</v>
      </c>
      <c r="E108" s="46">
        <v>0</v>
      </c>
      <c r="F108" s="47">
        <v>0</v>
      </c>
      <c r="G108" s="46">
        <v>0</v>
      </c>
      <c r="H108" s="47">
        <v>0</v>
      </c>
    </row>
    <row r="109" spans="1:8" x14ac:dyDescent="0.25">
      <c r="A109" s="34"/>
      <c r="B109" s="67" t="s">
        <v>175</v>
      </c>
      <c r="C109" s="68" t="s">
        <v>42</v>
      </c>
      <c r="D109" s="67" t="s">
        <v>176</v>
      </c>
      <c r="E109" s="69"/>
      <c r="F109" s="70"/>
      <c r="G109" s="69"/>
      <c r="H109" s="70"/>
    </row>
    <row r="110" spans="1:8" x14ac:dyDescent="0.25">
      <c r="A110" s="34">
        <v>1031701</v>
      </c>
      <c r="B110" s="7" t="s">
        <v>177</v>
      </c>
      <c r="C110" s="45" t="s">
        <v>45</v>
      </c>
      <c r="D110" s="7" t="s">
        <v>178</v>
      </c>
      <c r="E110" s="46">
        <v>16658</v>
      </c>
      <c r="F110" s="47">
        <v>498678</v>
      </c>
      <c r="G110" s="46">
        <v>69</v>
      </c>
      <c r="H110" s="47">
        <v>649</v>
      </c>
    </row>
    <row r="111" spans="1:8" x14ac:dyDescent="0.25">
      <c r="A111" s="34">
        <v>1031702</v>
      </c>
      <c r="B111" s="7" t="s">
        <v>179</v>
      </c>
      <c r="C111" s="45" t="s">
        <v>45</v>
      </c>
      <c r="D111" s="7" t="s">
        <v>69</v>
      </c>
      <c r="E111" s="46">
        <v>229</v>
      </c>
      <c r="F111" s="47">
        <v>232811</v>
      </c>
      <c r="G111" s="46">
        <v>0</v>
      </c>
      <c r="H111" s="47">
        <v>0</v>
      </c>
    </row>
    <row r="112" spans="1:8" x14ac:dyDescent="0.25">
      <c r="A112" s="34">
        <v>1031703</v>
      </c>
      <c r="B112" s="7" t="s">
        <v>180</v>
      </c>
      <c r="C112" s="45" t="s">
        <v>45</v>
      </c>
      <c r="D112" s="7" t="s">
        <v>71</v>
      </c>
      <c r="E112" s="46">
        <v>0</v>
      </c>
      <c r="F112" s="47">
        <v>0</v>
      </c>
      <c r="G112" s="46">
        <v>0</v>
      </c>
      <c r="H112" s="47">
        <v>0</v>
      </c>
    </row>
    <row r="113" spans="1:8" x14ac:dyDescent="0.25">
      <c r="A113" s="34">
        <v>1031704</v>
      </c>
      <c r="B113" s="7" t="s">
        <v>181</v>
      </c>
      <c r="C113" s="45" t="s">
        <v>45</v>
      </c>
      <c r="D113" s="7" t="s">
        <v>73</v>
      </c>
      <c r="E113" s="46">
        <v>0</v>
      </c>
      <c r="F113" s="47">
        <v>0</v>
      </c>
      <c r="G113" s="46">
        <v>0</v>
      </c>
      <c r="H113" s="47">
        <v>0</v>
      </c>
    </row>
    <row r="114" spans="1:8" x14ac:dyDescent="0.25">
      <c r="A114" s="34">
        <v>1031705</v>
      </c>
      <c r="B114" s="7" t="s">
        <v>182</v>
      </c>
      <c r="C114" s="45" t="s">
        <v>45</v>
      </c>
      <c r="D114" s="7" t="s">
        <v>75</v>
      </c>
      <c r="E114" s="46">
        <v>0</v>
      </c>
      <c r="F114" s="47">
        <v>0</v>
      </c>
      <c r="G114" s="46">
        <v>0</v>
      </c>
      <c r="H114" s="47">
        <v>0</v>
      </c>
    </row>
    <row r="115" spans="1:8" x14ac:dyDescent="0.25">
      <c r="A115" s="34">
        <v>1031706</v>
      </c>
      <c r="B115" s="7" t="s">
        <v>183</v>
      </c>
      <c r="C115" s="45" t="s">
        <v>45</v>
      </c>
      <c r="D115" s="7" t="s">
        <v>77</v>
      </c>
      <c r="E115" s="46">
        <v>0</v>
      </c>
      <c r="F115" s="47">
        <v>0</v>
      </c>
      <c r="G115" s="46">
        <v>0</v>
      </c>
      <c r="H115" s="47">
        <v>0</v>
      </c>
    </row>
    <row r="116" spans="1:8" x14ac:dyDescent="0.25">
      <c r="A116" s="34"/>
      <c r="B116" s="67" t="s">
        <v>184</v>
      </c>
      <c r="C116" s="68" t="s">
        <v>42</v>
      </c>
      <c r="D116" s="67" t="s">
        <v>185</v>
      </c>
      <c r="E116" s="69"/>
      <c r="F116" s="70"/>
      <c r="G116" s="69"/>
      <c r="H116" s="70"/>
    </row>
    <row r="117" spans="1:8" x14ac:dyDescent="0.25">
      <c r="A117" s="34">
        <v>1031801</v>
      </c>
      <c r="B117" s="7" t="s">
        <v>186</v>
      </c>
      <c r="C117" s="45" t="s">
        <v>45</v>
      </c>
      <c r="D117" s="7" t="s">
        <v>128</v>
      </c>
      <c r="E117" s="46">
        <v>0</v>
      </c>
      <c r="F117" s="47">
        <v>0</v>
      </c>
      <c r="G117" s="46">
        <v>0</v>
      </c>
      <c r="H117" s="47">
        <v>0</v>
      </c>
    </row>
    <row r="118" spans="1:8" x14ac:dyDescent="0.25">
      <c r="A118" s="34">
        <v>1031802</v>
      </c>
      <c r="B118" s="7" t="s">
        <v>187</v>
      </c>
      <c r="C118" s="45" t="s">
        <v>45</v>
      </c>
      <c r="D118" s="7" t="s">
        <v>130</v>
      </c>
      <c r="E118" s="46">
        <v>0</v>
      </c>
      <c r="F118" s="47">
        <v>0</v>
      </c>
      <c r="G118" s="46">
        <v>0</v>
      </c>
      <c r="H118" s="47">
        <v>0</v>
      </c>
    </row>
    <row r="119" spans="1:8" x14ac:dyDescent="0.25">
      <c r="A119" s="34">
        <v>1031803</v>
      </c>
      <c r="B119" s="7" t="s">
        <v>188</v>
      </c>
      <c r="C119" s="45" t="s">
        <v>45</v>
      </c>
      <c r="D119" s="7" t="s">
        <v>189</v>
      </c>
      <c r="E119" s="46">
        <v>5</v>
      </c>
      <c r="F119" s="47">
        <v>54143</v>
      </c>
      <c r="G119" s="46">
        <v>0</v>
      </c>
      <c r="H119" s="47">
        <v>0</v>
      </c>
    </row>
    <row r="120" spans="1:8" x14ac:dyDescent="0.25">
      <c r="A120" s="34">
        <v>1031804</v>
      </c>
      <c r="B120" s="7" t="s">
        <v>190</v>
      </c>
      <c r="C120" s="45" t="s">
        <v>45</v>
      </c>
      <c r="D120" s="7" t="s">
        <v>69</v>
      </c>
      <c r="E120" s="46">
        <v>591</v>
      </c>
      <c r="F120" s="47">
        <v>337235</v>
      </c>
      <c r="G120" s="46">
        <v>204</v>
      </c>
      <c r="H120" s="47">
        <v>88264</v>
      </c>
    </row>
    <row r="121" spans="1:8" x14ac:dyDescent="0.25">
      <c r="A121" s="34">
        <v>1031805</v>
      </c>
      <c r="B121" s="7" t="s">
        <v>191</v>
      </c>
      <c r="C121" s="45" t="s">
        <v>45</v>
      </c>
      <c r="D121" s="7" t="s">
        <v>71</v>
      </c>
      <c r="E121" s="46">
        <v>485</v>
      </c>
      <c r="F121" s="47">
        <v>44384</v>
      </c>
      <c r="G121" s="46">
        <v>21</v>
      </c>
      <c r="H121" s="47">
        <v>6457</v>
      </c>
    </row>
    <row r="122" spans="1:8" x14ac:dyDescent="0.25">
      <c r="A122" s="34">
        <v>1031806</v>
      </c>
      <c r="B122" s="7" t="s">
        <v>192</v>
      </c>
      <c r="C122" s="45" t="s">
        <v>45</v>
      </c>
      <c r="D122" s="7" t="s">
        <v>73</v>
      </c>
      <c r="E122" s="46">
        <v>648</v>
      </c>
      <c r="F122" s="47">
        <v>425471</v>
      </c>
      <c r="G122" s="46">
        <v>80</v>
      </c>
      <c r="H122" s="47">
        <v>121720</v>
      </c>
    </row>
    <row r="123" spans="1:8" x14ac:dyDescent="0.25">
      <c r="A123" s="34">
        <v>1031807</v>
      </c>
      <c r="B123" s="7" t="s">
        <v>193</v>
      </c>
      <c r="C123" s="45" t="s">
        <v>45</v>
      </c>
      <c r="D123" s="7" t="s">
        <v>75</v>
      </c>
      <c r="E123" s="46">
        <v>0</v>
      </c>
      <c r="F123" s="47">
        <v>0</v>
      </c>
      <c r="G123" s="46">
        <v>0</v>
      </c>
      <c r="H123" s="47">
        <v>0</v>
      </c>
    </row>
    <row r="124" spans="1:8" x14ac:dyDescent="0.25">
      <c r="A124" s="34">
        <v>1031808</v>
      </c>
      <c r="B124" s="7" t="s">
        <v>194</v>
      </c>
      <c r="C124" s="45" t="s">
        <v>45</v>
      </c>
      <c r="D124" s="7" t="s">
        <v>77</v>
      </c>
      <c r="E124" s="46">
        <v>0</v>
      </c>
      <c r="F124" s="47">
        <v>0</v>
      </c>
      <c r="G124" s="46">
        <v>0</v>
      </c>
      <c r="H124" s="47">
        <v>0</v>
      </c>
    </row>
    <row r="125" spans="1:8" x14ac:dyDescent="0.25">
      <c r="A125" s="34"/>
      <c r="B125" s="67" t="s">
        <v>195</v>
      </c>
      <c r="C125" s="68" t="s">
        <v>42</v>
      </c>
      <c r="D125" s="67" t="s">
        <v>196</v>
      </c>
      <c r="E125" s="69"/>
      <c r="F125" s="70"/>
      <c r="G125" s="69"/>
      <c r="H125" s="70"/>
    </row>
    <row r="126" spans="1:8" x14ac:dyDescent="0.25">
      <c r="A126" s="34">
        <v>1031901</v>
      </c>
      <c r="B126" s="7" t="s">
        <v>197</v>
      </c>
      <c r="C126" s="45" t="s">
        <v>45</v>
      </c>
      <c r="D126" s="7" t="s">
        <v>128</v>
      </c>
      <c r="E126" s="46">
        <v>0</v>
      </c>
      <c r="F126" s="47">
        <v>0</v>
      </c>
      <c r="G126" s="46">
        <v>0</v>
      </c>
      <c r="H126" s="47">
        <v>0</v>
      </c>
    </row>
    <row r="127" spans="1:8" x14ac:dyDescent="0.25">
      <c r="A127" s="34">
        <v>1031902</v>
      </c>
      <c r="B127" s="7" t="s">
        <v>198</v>
      </c>
      <c r="C127" s="45" t="s">
        <v>45</v>
      </c>
      <c r="D127" s="7" t="s">
        <v>130</v>
      </c>
      <c r="E127" s="46">
        <v>0</v>
      </c>
      <c r="F127" s="47">
        <v>0</v>
      </c>
      <c r="G127" s="46">
        <v>0</v>
      </c>
      <c r="H127" s="47">
        <v>0</v>
      </c>
    </row>
    <row r="128" spans="1:8" x14ac:dyDescent="0.25">
      <c r="A128" s="34">
        <v>1031903</v>
      </c>
      <c r="B128" s="7" t="s">
        <v>199</v>
      </c>
      <c r="C128" s="45" t="s">
        <v>45</v>
      </c>
      <c r="D128" s="7" t="s">
        <v>69</v>
      </c>
      <c r="E128" s="46">
        <v>201</v>
      </c>
      <c r="F128" s="47">
        <v>69680</v>
      </c>
      <c r="G128" s="46">
        <v>14</v>
      </c>
      <c r="H128" s="47">
        <v>9795</v>
      </c>
    </row>
    <row r="129" spans="1:8" x14ac:dyDescent="0.25">
      <c r="A129" s="34">
        <v>1031904</v>
      </c>
      <c r="B129" s="7" t="s">
        <v>200</v>
      </c>
      <c r="C129" s="45" t="s">
        <v>45</v>
      </c>
      <c r="D129" s="7" t="s">
        <v>71</v>
      </c>
      <c r="E129" s="46">
        <v>11318</v>
      </c>
      <c r="F129" s="47">
        <v>3681167</v>
      </c>
      <c r="G129" s="46">
        <v>0</v>
      </c>
      <c r="H129" s="47">
        <v>0</v>
      </c>
    </row>
    <row r="130" spans="1:8" x14ac:dyDescent="0.25">
      <c r="A130" s="34">
        <v>1031905</v>
      </c>
      <c r="B130" s="7" t="s">
        <v>201</v>
      </c>
      <c r="C130" s="45" t="s">
        <v>45</v>
      </c>
      <c r="D130" s="7" t="s">
        <v>73</v>
      </c>
      <c r="E130" s="46">
        <v>0</v>
      </c>
      <c r="F130" s="47">
        <v>0</v>
      </c>
      <c r="G130" s="46">
        <v>0</v>
      </c>
      <c r="H130" s="47">
        <v>0</v>
      </c>
    </row>
    <row r="131" spans="1:8" x14ac:dyDescent="0.25">
      <c r="A131" s="34">
        <v>1031906</v>
      </c>
      <c r="B131" s="7" t="s">
        <v>202</v>
      </c>
      <c r="C131" s="45" t="s">
        <v>45</v>
      </c>
      <c r="D131" s="7" t="s">
        <v>75</v>
      </c>
      <c r="E131" s="46">
        <v>1001</v>
      </c>
      <c r="F131" s="47">
        <v>1649794</v>
      </c>
      <c r="G131" s="46">
        <v>0</v>
      </c>
      <c r="H131" s="47">
        <v>0</v>
      </c>
    </row>
    <row r="132" spans="1:8" x14ac:dyDescent="0.25">
      <c r="A132" s="34">
        <v>1031907</v>
      </c>
      <c r="B132" s="7" t="s">
        <v>203</v>
      </c>
      <c r="C132" s="45" t="s">
        <v>45</v>
      </c>
      <c r="D132" s="7" t="s">
        <v>77</v>
      </c>
      <c r="E132" s="46">
        <v>0</v>
      </c>
      <c r="F132" s="47">
        <v>0</v>
      </c>
      <c r="G132" s="46">
        <v>0</v>
      </c>
      <c r="H132" s="47">
        <v>0</v>
      </c>
    </row>
    <row r="133" spans="1:8" x14ac:dyDescent="0.25">
      <c r="A133" s="34"/>
      <c r="B133" s="33" t="s">
        <v>204</v>
      </c>
      <c r="C133" s="33"/>
      <c r="D133" s="33"/>
      <c r="E133" s="52">
        <f>SUM(E69:E132)</f>
        <v>651417</v>
      </c>
      <c r="F133" s="53">
        <f>SUM(F69:F132)</f>
        <v>84537604</v>
      </c>
      <c r="G133" s="52">
        <f>SUM(G69:G132)</f>
        <v>298340</v>
      </c>
      <c r="H133" s="53">
        <f>SUM(H69:H132)</f>
        <v>37888522</v>
      </c>
    </row>
    <row r="134" spans="1:8" x14ac:dyDescent="0.25">
      <c r="A134" s="34"/>
      <c r="B134" s="71" t="s">
        <v>205</v>
      </c>
      <c r="C134" s="72" t="s">
        <v>39</v>
      </c>
      <c r="D134" s="71" t="s">
        <v>206</v>
      </c>
      <c r="E134" s="73"/>
      <c r="F134" s="74"/>
      <c r="G134" s="73"/>
      <c r="H134" s="74"/>
    </row>
    <row r="135" spans="1:8" x14ac:dyDescent="0.25">
      <c r="A135" s="34"/>
      <c r="B135" s="75" t="s">
        <v>207</v>
      </c>
      <c r="C135" s="76" t="s">
        <v>42</v>
      </c>
      <c r="D135" s="75" t="s">
        <v>208</v>
      </c>
      <c r="E135" s="77"/>
      <c r="F135" s="78"/>
      <c r="G135" s="77"/>
      <c r="H135" s="78"/>
    </row>
    <row r="136" spans="1:8" x14ac:dyDescent="0.25">
      <c r="A136" s="34">
        <v>1042101</v>
      </c>
      <c r="B136" s="7" t="s">
        <v>209</v>
      </c>
      <c r="C136" s="45" t="s">
        <v>45</v>
      </c>
      <c r="D136" s="7" t="s">
        <v>210</v>
      </c>
      <c r="E136" s="46">
        <v>31213</v>
      </c>
      <c r="F136" s="47">
        <v>33888286</v>
      </c>
      <c r="G136" s="46">
        <v>0</v>
      </c>
      <c r="H136" s="47">
        <v>0</v>
      </c>
    </row>
    <row r="137" spans="1:8" x14ac:dyDescent="0.25">
      <c r="A137" s="34">
        <v>1042102</v>
      </c>
      <c r="B137" s="7" t="s">
        <v>211</v>
      </c>
      <c r="C137" s="45" t="s">
        <v>45</v>
      </c>
      <c r="D137" s="7" t="s">
        <v>212</v>
      </c>
      <c r="E137" s="46">
        <v>15375</v>
      </c>
      <c r="F137" s="47">
        <v>21492128</v>
      </c>
      <c r="G137" s="46">
        <v>3377</v>
      </c>
      <c r="H137" s="47">
        <v>5300604</v>
      </c>
    </row>
    <row r="138" spans="1:8" x14ac:dyDescent="0.25">
      <c r="A138" s="34">
        <v>1042103</v>
      </c>
      <c r="B138" s="7" t="s">
        <v>213</v>
      </c>
      <c r="C138" s="45" t="s">
        <v>45</v>
      </c>
      <c r="D138" s="7" t="s">
        <v>214</v>
      </c>
      <c r="E138" s="46">
        <v>9640</v>
      </c>
      <c r="F138" s="47">
        <v>13852064</v>
      </c>
      <c r="G138" s="46">
        <v>422</v>
      </c>
      <c r="H138" s="47">
        <v>957822</v>
      </c>
    </row>
    <row r="139" spans="1:8" x14ac:dyDescent="0.25">
      <c r="A139" s="34">
        <v>1042104</v>
      </c>
      <c r="B139" s="7" t="s">
        <v>215</v>
      </c>
      <c r="C139" s="45" t="s">
        <v>45</v>
      </c>
      <c r="D139" s="7" t="s">
        <v>69</v>
      </c>
      <c r="E139" s="46">
        <v>0</v>
      </c>
      <c r="F139" s="47">
        <v>0</v>
      </c>
      <c r="G139" s="46">
        <v>0</v>
      </c>
      <c r="H139" s="47">
        <v>0</v>
      </c>
    </row>
    <row r="140" spans="1:8" x14ac:dyDescent="0.25">
      <c r="A140" s="34">
        <v>1042105</v>
      </c>
      <c r="B140" s="7" t="s">
        <v>216</v>
      </c>
      <c r="C140" s="45" t="s">
        <v>45</v>
      </c>
      <c r="D140" s="7" t="s">
        <v>71</v>
      </c>
      <c r="E140" s="46">
        <v>0</v>
      </c>
      <c r="F140" s="47">
        <v>0</v>
      </c>
      <c r="G140" s="46">
        <v>0</v>
      </c>
      <c r="H140" s="47">
        <v>0</v>
      </c>
    </row>
    <row r="141" spans="1:8" x14ac:dyDescent="0.25">
      <c r="A141" s="34">
        <v>1042106</v>
      </c>
      <c r="B141" s="7" t="s">
        <v>217</v>
      </c>
      <c r="C141" s="45" t="s">
        <v>45</v>
      </c>
      <c r="D141" s="7" t="s">
        <v>73</v>
      </c>
      <c r="E141" s="46">
        <v>415</v>
      </c>
      <c r="F141" s="47">
        <v>188191</v>
      </c>
      <c r="G141" s="46">
        <v>123</v>
      </c>
      <c r="H141" s="47">
        <v>34482</v>
      </c>
    </row>
    <row r="142" spans="1:8" x14ac:dyDescent="0.25">
      <c r="A142" s="34">
        <v>1042107</v>
      </c>
      <c r="B142" s="7" t="s">
        <v>218</v>
      </c>
      <c r="C142" s="45" t="s">
        <v>45</v>
      </c>
      <c r="D142" s="7" t="s">
        <v>75</v>
      </c>
      <c r="E142" s="46">
        <v>0</v>
      </c>
      <c r="F142" s="47">
        <v>0</v>
      </c>
      <c r="G142" s="46">
        <v>0</v>
      </c>
      <c r="H142" s="47">
        <v>0</v>
      </c>
    </row>
    <row r="143" spans="1:8" x14ac:dyDescent="0.25">
      <c r="A143" s="34">
        <v>1042108</v>
      </c>
      <c r="B143" s="7" t="s">
        <v>219</v>
      </c>
      <c r="C143" s="45" t="s">
        <v>45</v>
      </c>
      <c r="D143" s="7" t="s">
        <v>77</v>
      </c>
      <c r="E143" s="46">
        <v>0</v>
      </c>
      <c r="F143" s="47">
        <v>0</v>
      </c>
      <c r="G143" s="46">
        <v>0</v>
      </c>
      <c r="H143" s="47">
        <v>0</v>
      </c>
    </row>
    <row r="144" spans="1:8" x14ac:dyDescent="0.25">
      <c r="A144" s="34"/>
      <c r="B144" s="75" t="s">
        <v>220</v>
      </c>
      <c r="C144" s="76" t="s">
        <v>42</v>
      </c>
      <c r="D144" s="75" t="s">
        <v>221</v>
      </c>
      <c r="E144" s="77"/>
      <c r="F144" s="78"/>
      <c r="G144" s="77"/>
      <c r="H144" s="78"/>
    </row>
    <row r="145" spans="1:8" x14ac:dyDescent="0.25">
      <c r="A145" s="34">
        <v>1042201</v>
      </c>
      <c r="B145" s="7" t="s">
        <v>222</v>
      </c>
      <c r="C145" s="45" t="s">
        <v>45</v>
      </c>
      <c r="D145" s="7" t="s">
        <v>223</v>
      </c>
      <c r="E145" s="46">
        <v>2031</v>
      </c>
      <c r="F145" s="47">
        <v>4045604</v>
      </c>
      <c r="G145" s="46">
        <v>0</v>
      </c>
      <c r="H145" s="47">
        <v>0</v>
      </c>
    </row>
    <row r="146" spans="1:8" x14ac:dyDescent="0.25">
      <c r="A146" s="34">
        <v>1042203</v>
      </c>
      <c r="B146" s="7" t="s">
        <v>224</v>
      </c>
      <c r="C146" s="45" t="s">
        <v>45</v>
      </c>
      <c r="D146" s="7" t="s">
        <v>225</v>
      </c>
      <c r="E146" s="46">
        <v>67617</v>
      </c>
      <c r="F146" s="47">
        <v>8512455</v>
      </c>
      <c r="G146" s="46">
        <v>0</v>
      </c>
      <c r="H146" s="47">
        <v>0</v>
      </c>
    </row>
    <row r="147" spans="1:8" x14ac:dyDescent="0.25">
      <c r="A147" s="34">
        <v>1042204</v>
      </c>
      <c r="B147" s="7" t="s">
        <v>226</v>
      </c>
      <c r="C147" s="45" t="s">
        <v>45</v>
      </c>
      <c r="D147" s="7" t="s">
        <v>227</v>
      </c>
      <c r="E147" s="46">
        <v>158798</v>
      </c>
      <c r="F147" s="47">
        <v>14730820</v>
      </c>
      <c r="G147" s="46">
        <v>0</v>
      </c>
      <c r="H147" s="47">
        <v>0</v>
      </c>
    </row>
    <row r="148" spans="1:8" x14ac:dyDescent="0.25">
      <c r="A148" s="34">
        <v>1042205</v>
      </c>
      <c r="B148" s="7" t="s">
        <v>228</v>
      </c>
      <c r="C148" s="45" t="s">
        <v>45</v>
      </c>
      <c r="D148" s="7" t="s">
        <v>69</v>
      </c>
      <c r="E148" s="46">
        <v>0</v>
      </c>
      <c r="F148" s="47">
        <v>0</v>
      </c>
      <c r="G148" s="46">
        <v>0</v>
      </c>
      <c r="H148" s="47">
        <v>0</v>
      </c>
    </row>
    <row r="149" spans="1:8" x14ac:dyDescent="0.25">
      <c r="A149" s="34">
        <v>1042206</v>
      </c>
      <c r="B149" s="7" t="s">
        <v>229</v>
      </c>
      <c r="C149" s="45" t="s">
        <v>45</v>
      </c>
      <c r="D149" s="7" t="s">
        <v>71</v>
      </c>
      <c r="E149" s="46">
        <v>0</v>
      </c>
      <c r="F149" s="47">
        <v>0</v>
      </c>
      <c r="G149" s="46">
        <v>0</v>
      </c>
      <c r="H149" s="47">
        <v>0</v>
      </c>
    </row>
    <row r="150" spans="1:8" x14ac:dyDescent="0.25">
      <c r="A150" s="34">
        <v>1042207</v>
      </c>
      <c r="B150" s="7" t="s">
        <v>230</v>
      </c>
      <c r="C150" s="45" t="s">
        <v>45</v>
      </c>
      <c r="D150" s="7" t="s">
        <v>73</v>
      </c>
      <c r="E150" s="46">
        <v>0</v>
      </c>
      <c r="F150" s="47">
        <v>0</v>
      </c>
      <c r="G150" s="46">
        <v>0</v>
      </c>
      <c r="H150" s="47">
        <v>0</v>
      </c>
    </row>
    <row r="151" spans="1:8" x14ac:dyDescent="0.25">
      <c r="A151" s="34">
        <v>1042208</v>
      </c>
      <c r="B151" s="7" t="s">
        <v>231</v>
      </c>
      <c r="C151" s="45" t="s">
        <v>45</v>
      </c>
      <c r="D151" s="7" t="s">
        <v>75</v>
      </c>
      <c r="E151" s="46">
        <v>0</v>
      </c>
      <c r="F151" s="47">
        <v>0</v>
      </c>
      <c r="G151" s="46">
        <v>0</v>
      </c>
      <c r="H151" s="47">
        <v>0</v>
      </c>
    </row>
    <row r="152" spans="1:8" x14ac:dyDescent="0.25">
      <c r="A152" s="34">
        <v>1042209</v>
      </c>
      <c r="B152" s="7" t="s">
        <v>232</v>
      </c>
      <c r="C152" s="45" t="s">
        <v>45</v>
      </c>
      <c r="D152" s="7" t="s">
        <v>77</v>
      </c>
      <c r="E152" s="46">
        <v>0</v>
      </c>
      <c r="F152" s="47">
        <v>0</v>
      </c>
      <c r="G152" s="46">
        <v>0</v>
      </c>
      <c r="H152" s="47">
        <v>0</v>
      </c>
    </row>
    <row r="153" spans="1:8" x14ac:dyDescent="0.25">
      <c r="A153" s="34"/>
      <c r="B153" s="75" t="s">
        <v>233</v>
      </c>
      <c r="C153" s="76" t="s">
        <v>42</v>
      </c>
      <c r="D153" s="75" t="s">
        <v>234</v>
      </c>
      <c r="E153" s="77"/>
      <c r="F153" s="78"/>
      <c r="G153" s="77"/>
      <c r="H153" s="78"/>
    </row>
    <row r="154" spans="1:8" x14ac:dyDescent="0.25">
      <c r="A154" s="34">
        <v>1042302</v>
      </c>
      <c r="B154" s="7" t="s">
        <v>235</v>
      </c>
      <c r="C154" s="45" t="s">
        <v>45</v>
      </c>
      <c r="D154" s="7" t="s">
        <v>236</v>
      </c>
      <c r="E154" s="46">
        <v>6783</v>
      </c>
      <c r="F154" s="47">
        <v>3388434</v>
      </c>
      <c r="G154" s="46">
        <v>0</v>
      </c>
      <c r="H154" s="47">
        <v>0</v>
      </c>
    </row>
    <row r="155" spans="1:8" x14ac:dyDescent="0.25">
      <c r="A155" s="34">
        <v>1042303</v>
      </c>
      <c r="B155" s="7" t="s">
        <v>237</v>
      </c>
      <c r="C155" s="45" t="s">
        <v>45</v>
      </c>
      <c r="D155" s="7" t="s">
        <v>238</v>
      </c>
      <c r="E155" s="46">
        <v>7873</v>
      </c>
      <c r="F155" s="47">
        <v>32112517</v>
      </c>
      <c r="G155" s="46">
        <v>0</v>
      </c>
      <c r="H155" s="47">
        <v>0</v>
      </c>
    </row>
    <row r="156" spans="1:8" x14ac:dyDescent="0.25">
      <c r="A156" s="34">
        <v>1042304</v>
      </c>
      <c r="B156" s="7" t="s">
        <v>239</v>
      </c>
      <c r="C156" s="45" t="s">
        <v>45</v>
      </c>
      <c r="D156" s="7" t="s">
        <v>69</v>
      </c>
      <c r="E156" s="46">
        <v>0</v>
      </c>
      <c r="F156" s="47">
        <v>0</v>
      </c>
      <c r="G156" s="46">
        <v>0</v>
      </c>
      <c r="H156" s="47">
        <v>0</v>
      </c>
    </row>
    <row r="157" spans="1:8" x14ac:dyDescent="0.25">
      <c r="A157" s="34">
        <v>1042305</v>
      </c>
      <c r="B157" s="7" t="s">
        <v>240</v>
      </c>
      <c r="C157" s="45" t="s">
        <v>45</v>
      </c>
      <c r="D157" s="7" t="s">
        <v>71</v>
      </c>
      <c r="E157" s="62">
        <v>0</v>
      </c>
      <c r="F157" s="47">
        <v>0</v>
      </c>
      <c r="G157" s="46">
        <v>0</v>
      </c>
      <c r="H157" s="47">
        <v>0</v>
      </c>
    </row>
    <row r="158" spans="1:8" x14ac:dyDescent="0.25">
      <c r="A158" s="34">
        <v>1042306</v>
      </c>
      <c r="B158" s="7" t="s">
        <v>241</v>
      </c>
      <c r="C158" s="45" t="s">
        <v>45</v>
      </c>
      <c r="D158" s="7" t="s">
        <v>73</v>
      </c>
      <c r="E158" s="46">
        <v>0</v>
      </c>
      <c r="F158" s="47">
        <v>0</v>
      </c>
      <c r="G158" s="46">
        <v>0</v>
      </c>
      <c r="H158" s="47">
        <v>0</v>
      </c>
    </row>
    <row r="159" spans="1:8" x14ac:dyDescent="0.25">
      <c r="A159" s="34">
        <v>1042307</v>
      </c>
      <c r="B159" s="7" t="s">
        <v>242</v>
      </c>
      <c r="C159" s="45" t="s">
        <v>45</v>
      </c>
      <c r="D159" s="7" t="s">
        <v>75</v>
      </c>
      <c r="E159" s="46">
        <v>0</v>
      </c>
      <c r="F159" s="47">
        <v>0</v>
      </c>
      <c r="G159" s="46">
        <v>0</v>
      </c>
      <c r="H159" s="47">
        <v>0</v>
      </c>
    </row>
    <row r="160" spans="1:8" x14ac:dyDescent="0.25">
      <c r="A160" s="34">
        <v>1042308</v>
      </c>
      <c r="B160" s="7" t="s">
        <v>243</v>
      </c>
      <c r="C160" s="45" t="s">
        <v>45</v>
      </c>
      <c r="D160" s="7" t="s">
        <v>77</v>
      </c>
      <c r="E160" s="46">
        <v>0</v>
      </c>
      <c r="F160" s="47">
        <v>0</v>
      </c>
      <c r="G160" s="46">
        <v>0</v>
      </c>
      <c r="H160" s="47">
        <v>0</v>
      </c>
    </row>
    <row r="161" spans="1:8" x14ac:dyDescent="0.25">
      <c r="A161" s="34"/>
      <c r="B161" s="33" t="s">
        <v>244</v>
      </c>
      <c r="C161" s="33"/>
      <c r="D161" s="33"/>
      <c r="E161" s="52">
        <f>SUM(E136:E160)</f>
        <v>299745</v>
      </c>
      <c r="F161" s="53">
        <f>SUM(F136:F160)</f>
        <v>132210499</v>
      </c>
      <c r="G161" s="52">
        <f>SUM(G136:G160)</f>
        <v>3922</v>
      </c>
      <c r="H161" s="53">
        <f>SUM(H136:H160)</f>
        <v>6292908</v>
      </c>
    </row>
    <row r="162" spans="1:8" x14ac:dyDescent="0.25">
      <c r="A162" s="34"/>
      <c r="B162" s="79" t="s">
        <v>245</v>
      </c>
      <c r="C162" s="80" t="s">
        <v>39</v>
      </c>
      <c r="D162" s="79" t="s">
        <v>246</v>
      </c>
      <c r="E162" s="81"/>
      <c r="F162" s="82"/>
      <c r="G162" s="81"/>
      <c r="H162" s="82"/>
    </row>
    <row r="163" spans="1:8" x14ac:dyDescent="0.25">
      <c r="A163" s="34"/>
      <c r="B163" s="83" t="s">
        <v>247</v>
      </c>
      <c r="C163" s="84" t="s">
        <v>42</v>
      </c>
      <c r="D163" s="83" t="s">
        <v>248</v>
      </c>
      <c r="E163" s="85"/>
      <c r="F163" s="86"/>
      <c r="G163" s="85"/>
      <c r="H163" s="86"/>
    </row>
    <row r="164" spans="1:8" x14ac:dyDescent="0.25">
      <c r="A164" s="34">
        <v>1052501</v>
      </c>
      <c r="B164" s="7" t="s">
        <v>249</v>
      </c>
      <c r="C164" s="45" t="s">
        <v>45</v>
      </c>
      <c r="D164" s="7" t="s">
        <v>69</v>
      </c>
      <c r="E164" s="46">
        <v>4748</v>
      </c>
      <c r="F164" s="47">
        <v>2571035</v>
      </c>
      <c r="G164" s="46">
        <v>226</v>
      </c>
      <c r="H164" s="47">
        <v>172678</v>
      </c>
    </row>
    <row r="165" spans="1:8" x14ac:dyDescent="0.25">
      <c r="A165" s="34">
        <v>1052502</v>
      </c>
      <c r="B165" s="7" t="s">
        <v>250</v>
      </c>
      <c r="C165" s="45" t="s">
        <v>45</v>
      </c>
      <c r="D165" s="7" t="s">
        <v>71</v>
      </c>
      <c r="E165" s="46">
        <v>2709</v>
      </c>
      <c r="F165" s="47">
        <v>464966</v>
      </c>
      <c r="G165" s="46">
        <v>19</v>
      </c>
      <c r="H165" s="47">
        <v>5398</v>
      </c>
    </row>
    <row r="166" spans="1:8" x14ac:dyDescent="0.25">
      <c r="A166" s="34">
        <v>1052503</v>
      </c>
      <c r="B166" s="7" t="s">
        <v>251</v>
      </c>
      <c r="C166" s="45" t="s">
        <v>45</v>
      </c>
      <c r="D166" s="7" t="s">
        <v>73</v>
      </c>
      <c r="E166" s="46">
        <v>0</v>
      </c>
      <c r="F166" s="47">
        <v>0</v>
      </c>
      <c r="G166" s="46">
        <v>0</v>
      </c>
      <c r="H166" s="47">
        <v>0</v>
      </c>
    </row>
    <row r="167" spans="1:8" x14ac:dyDescent="0.25">
      <c r="A167" s="34">
        <v>1052504</v>
      </c>
      <c r="B167" s="7" t="s">
        <v>252</v>
      </c>
      <c r="C167" s="45" t="s">
        <v>45</v>
      </c>
      <c r="D167" s="7" t="s">
        <v>75</v>
      </c>
      <c r="E167" s="46">
        <v>27492</v>
      </c>
      <c r="F167" s="47">
        <v>2464256</v>
      </c>
      <c r="G167" s="46">
        <v>46</v>
      </c>
      <c r="H167" s="47">
        <v>3793</v>
      </c>
    </row>
    <row r="168" spans="1:8" x14ac:dyDescent="0.25">
      <c r="A168" s="34">
        <v>1052505</v>
      </c>
      <c r="B168" s="7" t="s">
        <v>253</v>
      </c>
      <c r="C168" s="45" t="s">
        <v>45</v>
      </c>
      <c r="D168" s="7" t="s">
        <v>77</v>
      </c>
      <c r="E168" s="46">
        <v>0</v>
      </c>
      <c r="F168" s="47">
        <v>0</v>
      </c>
      <c r="G168" s="46">
        <v>0</v>
      </c>
      <c r="H168" s="47">
        <v>0</v>
      </c>
    </row>
    <row r="169" spans="1:8" x14ac:dyDescent="0.25">
      <c r="A169" s="34"/>
      <c r="B169" s="83" t="s">
        <v>254</v>
      </c>
      <c r="C169" s="84" t="s">
        <v>42</v>
      </c>
      <c r="D169" s="83" t="s">
        <v>255</v>
      </c>
      <c r="E169" s="85"/>
      <c r="F169" s="86"/>
      <c r="G169" s="85"/>
      <c r="H169" s="86"/>
    </row>
    <row r="170" spans="1:8" x14ac:dyDescent="0.25">
      <c r="A170" s="34">
        <v>1052601</v>
      </c>
      <c r="B170" s="7" t="s">
        <v>256</v>
      </c>
      <c r="C170" s="45" t="s">
        <v>45</v>
      </c>
      <c r="D170" s="7" t="s">
        <v>257</v>
      </c>
      <c r="E170" s="46">
        <v>0</v>
      </c>
      <c r="F170" s="47">
        <v>0</v>
      </c>
      <c r="G170" s="46">
        <v>0</v>
      </c>
      <c r="H170" s="47">
        <v>0</v>
      </c>
    </row>
    <row r="171" spans="1:8" x14ac:dyDescent="0.25">
      <c r="A171" s="34">
        <v>1052602</v>
      </c>
      <c r="B171" s="7" t="s">
        <v>258</v>
      </c>
      <c r="C171" s="45" t="s">
        <v>45</v>
      </c>
      <c r="D171" s="7" t="s">
        <v>69</v>
      </c>
      <c r="E171" s="46">
        <v>0</v>
      </c>
      <c r="F171" s="47">
        <v>0</v>
      </c>
      <c r="G171" s="46">
        <v>0</v>
      </c>
      <c r="H171" s="47">
        <v>0</v>
      </c>
    </row>
    <row r="172" spans="1:8" x14ac:dyDescent="0.25">
      <c r="A172" s="34">
        <v>1052603</v>
      </c>
      <c r="B172" s="7" t="s">
        <v>259</v>
      </c>
      <c r="C172" s="45" t="s">
        <v>45</v>
      </c>
      <c r="D172" s="7" t="s">
        <v>71</v>
      </c>
      <c r="E172" s="46">
        <v>0</v>
      </c>
      <c r="F172" s="47">
        <v>0</v>
      </c>
      <c r="G172" s="46">
        <v>0</v>
      </c>
      <c r="H172" s="47">
        <v>0</v>
      </c>
    </row>
    <row r="173" spans="1:8" x14ac:dyDescent="0.25">
      <c r="A173" s="34">
        <v>1052604</v>
      </c>
      <c r="B173" s="7" t="s">
        <v>260</v>
      </c>
      <c r="C173" s="45" t="s">
        <v>45</v>
      </c>
      <c r="D173" s="7" t="s">
        <v>73</v>
      </c>
      <c r="E173" s="46">
        <v>0</v>
      </c>
      <c r="F173" s="47">
        <v>0</v>
      </c>
      <c r="G173" s="46">
        <v>0</v>
      </c>
      <c r="H173" s="47">
        <v>0</v>
      </c>
    </row>
    <row r="174" spans="1:8" x14ac:dyDescent="0.25">
      <c r="A174" s="34">
        <v>1052605</v>
      </c>
      <c r="B174" s="7" t="s">
        <v>261</v>
      </c>
      <c r="C174" s="45" t="s">
        <v>45</v>
      </c>
      <c r="D174" s="7" t="s">
        <v>75</v>
      </c>
      <c r="E174" s="46">
        <v>0</v>
      </c>
      <c r="F174" s="47">
        <v>0</v>
      </c>
      <c r="G174" s="46">
        <v>0</v>
      </c>
      <c r="H174" s="47">
        <v>0</v>
      </c>
    </row>
    <row r="175" spans="1:8" x14ac:dyDescent="0.25">
      <c r="A175" s="34">
        <v>1052606</v>
      </c>
      <c r="B175" s="7" t="s">
        <v>262</v>
      </c>
      <c r="C175" s="45" t="s">
        <v>45</v>
      </c>
      <c r="D175" s="7" t="s">
        <v>77</v>
      </c>
      <c r="E175" s="46">
        <v>0</v>
      </c>
      <c r="F175" s="47">
        <v>0</v>
      </c>
      <c r="G175" s="46">
        <v>0</v>
      </c>
      <c r="H175" s="47">
        <v>0</v>
      </c>
    </row>
    <row r="176" spans="1:8" x14ac:dyDescent="0.25">
      <c r="A176" s="34"/>
      <c r="B176" s="83" t="s">
        <v>263</v>
      </c>
      <c r="C176" s="84" t="s">
        <v>42</v>
      </c>
      <c r="D176" s="83" t="s">
        <v>264</v>
      </c>
      <c r="E176" s="87"/>
      <c r="F176" s="88"/>
      <c r="G176" s="87"/>
      <c r="H176" s="88"/>
    </row>
    <row r="177" spans="1:8" x14ac:dyDescent="0.25">
      <c r="A177" s="34">
        <v>1052701</v>
      </c>
      <c r="B177" s="7" t="s">
        <v>265</v>
      </c>
      <c r="C177" s="45" t="s">
        <v>45</v>
      </c>
      <c r="D177" s="7" t="s">
        <v>257</v>
      </c>
      <c r="E177" s="46">
        <v>2375513</v>
      </c>
      <c r="F177" s="47">
        <v>27370029</v>
      </c>
      <c r="G177" s="46">
        <v>0</v>
      </c>
      <c r="H177" s="47">
        <v>0</v>
      </c>
    </row>
    <row r="178" spans="1:8" x14ac:dyDescent="0.25">
      <c r="A178" s="34">
        <v>1052702</v>
      </c>
      <c r="B178" s="7" t="s">
        <v>266</v>
      </c>
      <c r="C178" s="45" t="s">
        <v>45</v>
      </c>
      <c r="D178" s="7" t="s">
        <v>69</v>
      </c>
      <c r="E178" s="46">
        <v>2231</v>
      </c>
      <c r="F178" s="47">
        <v>987589</v>
      </c>
      <c r="G178" s="46">
        <v>202</v>
      </c>
      <c r="H178" s="47">
        <v>104445</v>
      </c>
    </row>
    <row r="179" spans="1:8" x14ac:dyDescent="0.25">
      <c r="A179" s="34">
        <v>1052703</v>
      </c>
      <c r="B179" s="7" t="s">
        <v>267</v>
      </c>
      <c r="C179" s="45" t="s">
        <v>45</v>
      </c>
      <c r="D179" s="7" t="s">
        <v>71</v>
      </c>
      <c r="E179" s="46">
        <v>2273</v>
      </c>
      <c r="F179" s="47">
        <v>756411</v>
      </c>
      <c r="G179" s="46">
        <v>0</v>
      </c>
      <c r="H179" s="47">
        <v>0</v>
      </c>
    </row>
    <row r="180" spans="1:8" x14ac:dyDescent="0.25">
      <c r="A180" s="34">
        <v>1052704</v>
      </c>
      <c r="B180" s="7" t="s">
        <v>268</v>
      </c>
      <c r="C180" s="45" t="s">
        <v>45</v>
      </c>
      <c r="D180" s="7" t="s">
        <v>73</v>
      </c>
      <c r="E180" s="46">
        <v>0</v>
      </c>
      <c r="F180" s="47">
        <v>0</v>
      </c>
      <c r="G180" s="46">
        <v>0</v>
      </c>
      <c r="H180" s="47">
        <v>0</v>
      </c>
    </row>
    <row r="181" spans="1:8" x14ac:dyDescent="0.25">
      <c r="A181" s="34">
        <v>1052705</v>
      </c>
      <c r="B181" s="7" t="s">
        <v>269</v>
      </c>
      <c r="C181" s="45" t="s">
        <v>45</v>
      </c>
      <c r="D181" s="7" t="s">
        <v>75</v>
      </c>
      <c r="E181" s="46">
        <v>584</v>
      </c>
      <c r="F181" s="47">
        <v>698</v>
      </c>
      <c r="G181" s="46">
        <v>0</v>
      </c>
      <c r="H181" s="47">
        <v>0</v>
      </c>
    </row>
    <row r="182" spans="1:8" x14ac:dyDescent="0.25">
      <c r="A182" s="34">
        <v>1052706</v>
      </c>
      <c r="B182" s="7" t="s">
        <v>270</v>
      </c>
      <c r="C182" s="45" t="s">
        <v>45</v>
      </c>
      <c r="D182" s="7" t="s">
        <v>77</v>
      </c>
      <c r="E182" s="46">
        <v>0</v>
      </c>
      <c r="F182" s="47">
        <v>0</v>
      </c>
      <c r="G182" s="46">
        <v>0</v>
      </c>
      <c r="H182" s="47">
        <v>0</v>
      </c>
    </row>
    <row r="183" spans="1:8" x14ac:dyDescent="0.25">
      <c r="A183" s="34"/>
      <c r="B183" s="83" t="s">
        <v>271</v>
      </c>
      <c r="C183" s="84" t="s">
        <v>42</v>
      </c>
      <c r="D183" s="83" t="s">
        <v>272</v>
      </c>
      <c r="E183" s="87"/>
      <c r="F183" s="88"/>
      <c r="G183" s="87"/>
      <c r="H183" s="88"/>
    </row>
    <row r="184" spans="1:8" x14ac:dyDescent="0.25">
      <c r="A184" s="34">
        <v>1052801</v>
      </c>
      <c r="B184" s="7" t="s">
        <v>273</v>
      </c>
      <c r="C184" s="45" t="s">
        <v>45</v>
      </c>
      <c r="D184" s="7" t="s">
        <v>274</v>
      </c>
      <c r="E184" s="62">
        <v>780</v>
      </c>
      <c r="F184" s="47">
        <v>873028</v>
      </c>
      <c r="G184" s="46">
        <v>780</v>
      </c>
      <c r="H184" s="47">
        <v>873028</v>
      </c>
    </row>
    <row r="185" spans="1:8" x14ac:dyDescent="0.25">
      <c r="A185" s="34">
        <v>1052802</v>
      </c>
      <c r="B185" s="7" t="s">
        <v>275</v>
      </c>
      <c r="C185" s="45" t="s">
        <v>45</v>
      </c>
      <c r="D185" s="7" t="s">
        <v>69</v>
      </c>
      <c r="E185" s="46">
        <v>16811</v>
      </c>
      <c r="F185" s="47">
        <v>10960608</v>
      </c>
      <c r="G185" s="46">
        <v>10782</v>
      </c>
      <c r="H185" s="47">
        <v>6715203</v>
      </c>
    </row>
    <row r="186" spans="1:8" x14ac:dyDescent="0.25">
      <c r="A186" s="34">
        <v>1052803</v>
      </c>
      <c r="B186" s="7" t="s">
        <v>276</v>
      </c>
      <c r="C186" s="45" t="s">
        <v>45</v>
      </c>
      <c r="D186" s="7" t="s">
        <v>71</v>
      </c>
      <c r="E186" s="46">
        <v>29202</v>
      </c>
      <c r="F186" s="47">
        <v>3164641</v>
      </c>
      <c r="G186" s="46">
        <v>19160</v>
      </c>
      <c r="H186" s="47">
        <v>1819195</v>
      </c>
    </row>
    <row r="187" spans="1:8" x14ac:dyDescent="0.25">
      <c r="A187" s="34">
        <v>1052804</v>
      </c>
      <c r="B187" s="7" t="s">
        <v>277</v>
      </c>
      <c r="C187" s="45" t="s">
        <v>45</v>
      </c>
      <c r="D187" s="7" t="s">
        <v>73</v>
      </c>
      <c r="E187" s="46">
        <v>6969</v>
      </c>
      <c r="F187" s="47">
        <v>221948</v>
      </c>
      <c r="G187" s="46">
        <v>1532</v>
      </c>
      <c r="H187" s="47">
        <v>88150</v>
      </c>
    </row>
    <row r="188" spans="1:8" x14ac:dyDescent="0.25">
      <c r="A188" s="34">
        <v>1052805</v>
      </c>
      <c r="B188" s="7" t="s">
        <v>278</v>
      </c>
      <c r="C188" s="45" t="s">
        <v>45</v>
      </c>
      <c r="D188" s="7" t="s">
        <v>75</v>
      </c>
      <c r="E188" s="46">
        <v>34952</v>
      </c>
      <c r="F188" s="47">
        <v>6200123</v>
      </c>
      <c r="G188" s="46">
        <v>14140</v>
      </c>
      <c r="H188" s="47">
        <v>2197296</v>
      </c>
    </row>
    <row r="189" spans="1:8" x14ac:dyDescent="0.25">
      <c r="A189" s="34">
        <v>1052806</v>
      </c>
      <c r="B189" s="7" t="s">
        <v>279</v>
      </c>
      <c r="C189" s="45" t="s">
        <v>45</v>
      </c>
      <c r="D189" s="7" t="s">
        <v>77</v>
      </c>
      <c r="E189" s="46">
        <v>0</v>
      </c>
      <c r="F189" s="47">
        <v>0</v>
      </c>
      <c r="G189" s="46">
        <v>0</v>
      </c>
      <c r="H189" s="47">
        <v>0</v>
      </c>
    </row>
    <row r="190" spans="1:8" x14ac:dyDescent="0.25">
      <c r="A190" s="34"/>
      <c r="B190" s="33" t="s">
        <v>280</v>
      </c>
      <c r="C190" s="33"/>
      <c r="D190" s="33"/>
      <c r="E190" s="52">
        <f>SUM(E164:E189)</f>
        <v>2504264</v>
      </c>
      <c r="F190" s="53">
        <f>SUM(F164:F189)</f>
        <v>56035332</v>
      </c>
      <c r="G190" s="52">
        <f>SUM(G164:G189)</f>
        <v>46887</v>
      </c>
      <c r="H190" s="53">
        <f>SUM(H164:H189)</f>
        <v>11979186</v>
      </c>
    </row>
    <row r="191" spans="1:8" x14ac:dyDescent="0.25">
      <c r="A191" s="34"/>
      <c r="B191" s="97" t="s">
        <v>281</v>
      </c>
      <c r="C191" s="98"/>
      <c r="D191" s="99"/>
      <c r="E191" s="89">
        <f>E32+E66+E133+E161+E190</f>
        <v>3629722</v>
      </c>
      <c r="F191" s="90">
        <f>F32+F66+F133+F161+F190</f>
        <v>443849282</v>
      </c>
      <c r="G191" s="89">
        <f>G32+G66+G133+G161+G190</f>
        <v>406593</v>
      </c>
      <c r="H191" s="90">
        <f>H32+H66+H133+H161+H190</f>
        <v>180077917</v>
      </c>
    </row>
  </sheetData>
  <mergeCells count="11">
    <mergeCell ref="B191:D191"/>
    <mergeCell ref="F7:H7"/>
    <mergeCell ref="B8:H8"/>
    <mergeCell ref="B9:B10"/>
    <mergeCell ref="C9:D10"/>
    <mergeCell ref="E9:F9"/>
    <mergeCell ref="G9:H9"/>
    <mergeCell ref="E10:E11"/>
    <mergeCell ref="F10:F11"/>
    <mergeCell ref="G10:G11"/>
    <mergeCell ref="H10:H11"/>
  </mergeCells>
  <pageMargins left="0.51181102362204722" right="0.51181102362204722" top="0.78740157480314965" bottom="0.78740157480314965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Aplicação Receita Compulsória</vt:lpstr>
      <vt:lpstr>Rec. Apl. no PCG e Gratuidade</vt:lpstr>
      <vt:lpstr>'Rec. Apl. no PCG e Gratuidade'!Area_de_impressao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 de Paula Barbosa</dc:creator>
  <cp:lastModifiedBy>Maxwell Erick de Souza Moreira</cp:lastModifiedBy>
  <dcterms:created xsi:type="dcterms:W3CDTF">2026-02-19T13:02:45Z</dcterms:created>
  <dcterms:modified xsi:type="dcterms:W3CDTF">2026-02-20T13:20:36Z</dcterms:modified>
</cp:coreProperties>
</file>