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2\PLANEJAMENTO\"/>
    </mc:Choice>
  </mc:AlternateContent>
  <xr:revisionPtr revIDLastSave="0" documentId="8_{5D40F453-4A22-4C49-9248-283C28A808F8}" xr6:coauthVersionLast="47" xr6:coauthVersionMax="47" xr10:uidLastSave="{00000000-0000-0000-0000-000000000000}"/>
  <bookViews>
    <workbookView xWindow="-120" yWindow="-120" windowWidth="29040" windowHeight="15840" activeTab="1" xr2:uid="{B328C12E-5542-4906-8370-DA41341D1C7E}"/>
  </bookViews>
  <sheets>
    <sheet name="Aplicação_Receita_Compulsória" sheetId="1" r:id="rId1"/>
    <sheet name="Quadro PCG (A)" sheetId="2" r:id="rId2"/>
    <sheet name="Quadro Gratuidade (B)" sheetId="3" r:id="rId3"/>
  </sheets>
  <externalReferences>
    <externalReference r:id="rId4"/>
  </externalReferences>
  <definedNames>
    <definedName name="_xlnm._FilterDatabase" localSheetId="2" hidden="1">'Quadro Gratuidade (B)'!#REF!</definedName>
    <definedName name="_xlnm._FilterDatabase" localSheetId="1" hidden="1">'Quadro PCG (A)'!#REF!</definedName>
    <definedName name="GO" localSheetId="0">#REF!</definedName>
    <definedName name="GO" localSheetId="2">#REF!</definedName>
    <definedName name="GO" localSheetId="1">#REF!</definedName>
    <definedName name="GO">#REF!</definedName>
    <definedName name="iw" localSheetId="0">#REF!</definedName>
    <definedName name="iw" localSheetId="2">#REF!</definedName>
    <definedName name="iw" localSheetId="1">#REF!</definedName>
    <definedName name="i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4" i="2" l="1"/>
  <c r="F24" i="2"/>
  <c r="J22" i="3"/>
  <c r="J14" i="3"/>
  <c r="J35" i="3" s="1"/>
  <c r="K33" i="3"/>
  <c r="J33" i="3"/>
  <c r="F33" i="3"/>
  <c r="K26" i="3"/>
  <c r="J26" i="3"/>
  <c r="F26" i="3"/>
  <c r="K22" i="3"/>
  <c r="F22" i="3"/>
  <c r="K14" i="3"/>
  <c r="K35" i="3" s="1"/>
  <c r="F14" i="3"/>
  <c r="F35" i="3" s="1"/>
  <c r="K39" i="2"/>
  <c r="J39" i="2"/>
  <c r="F39" i="2"/>
  <c r="K32" i="2"/>
  <c r="J32" i="2"/>
  <c r="F32" i="2"/>
  <c r="K24" i="2"/>
  <c r="J24" i="2"/>
  <c r="K14" i="2"/>
  <c r="K41" i="2" s="1"/>
  <c r="K53" i="2" s="1"/>
  <c r="K54" i="2" s="1"/>
  <c r="J14" i="2"/>
  <c r="J41" i="2" s="1"/>
  <c r="J34" i="1"/>
  <c r="F34" i="1"/>
  <c r="C11" i="1"/>
  <c r="C13" i="1" s="1"/>
  <c r="F41" i="2" l="1"/>
</calcChain>
</file>

<file path=xl/sharedStrings.xml><?xml version="1.0" encoding="utf-8"?>
<sst xmlns="http://schemas.openxmlformats.org/spreadsheetml/2006/main" count="229" uniqueCount="84">
  <si>
    <t>Programa de Comprometimento e Gratuidade - PCG</t>
  </si>
  <si>
    <t>Departamento Regional Minas Gerais</t>
  </si>
  <si>
    <t>Prestação de Contas 2022</t>
  </si>
  <si>
    <t>APLICAÇÃO DA RECEITA COMPULSÓRIA LÍQUIDA</t>
  </si>
  <si>
    <t>PREVISTO</t>
  </si>
  <si>
    <t>REALIZADO</t>
  </si>
  <si>
    <t>RECEITA COMPULSÓRIA BRUTA</t>
  </si>
  <si>
    <t xml:space="preserve">(-) COMISSÃO PARA A RFB </t>
  </si>
  <si>
    <t>SUBTOTAL</t>
  </si>
  <si>
    <t>(-) CONTRIBUIÇÃO À CNC / FECOMÉRCIO</t>
  </si>
  <si>
    <t>RECEITA COMPULSÓRIA LÍQUIDA</t>
  </si>
  <si>
    <t>VALOR DESTINADO AO PCG - (33,33%)</t>
  </si>
  <si>
    <t>VALOR DESTINADO À GRATUIDADE (METADE DOS 33,33%)</t>
  </si>
  <si>
    <t>RECURSOS APLICADOS EM EDUCAÇÃO E/OU AÇÕES EDUCATIVAS DOS DEMAIS PROGRAMAS (SOMATÓRIO DO QUADRO A)</t>
  </si>
  <si>
    <t>RECURSOS APLICADOS NA GRATUIDADE (SOMATÓRIO DO QUADRO B)</t>
  </si>
  <si>
    <t>Programa de Comprometimento e Gratuidade (PCG)</t>
  </si>
  <si>
    <t>(Resoluções Sesc nº 1.389/2018 e 1.401/2018)</t>
  </si>
  <si>
    <t>Quadro A</t>
  </si>
  <si>
    <r>
      <t xml:space="preserve">Demonstrativo das Metas Previstas/Realizadas </t>
    </r>
    <r>
      <rPr>
        <b/>
        <u/>
        <sz val="11"/>
        <color rgb="FF808080"/>
        <rFont val="Arial"/>
        <family val="2"/>
      </rPr>
      <t>Totais</t>
    </r>
    <r>
      <rPr>
        <b/>
        <sz val="11"/>
        <color rgb="FF808080"/>
        <rFont val="Arial"/>
        <family val="2"/>
      </rPr>
      <t xml:space="preserve"> do PCG no exercício de 2022</t>
    </r>
  </si>
  <si>
    <t>Programa</t>
  </si>
  <si>
    <t>Atividade</t>
  </si>
  <si>
    <t>Modalidade</t>
  </si>
  <si>
    <t>Realização</t>
  </si>
  <si>
    <t xml:space="preserve">Nº de Inscrições (Clientes) </t>
  </si>
  <si>
    <t>Produção</t>
  </si>
  <si>
    <t>Valores (R$)</t>
  </si>
  <si>
    <t>Variável</t>
  </si>
  <si>
    <t>Previstos</t>
  </si>
  <si>
    <t>Realizados</t>
  </si>
  <si>
    <t>Previsto</t>
  </si>
  <si>
    <t>EDUCAÇÃO</t>
  </si>
  <si>
    <t>Educação Infantil</t>
  </si>
  <si>
    <t>-</t>
  </si>
  <si>
    <t>Creche</t>
  </si>
  <si>
    <t>Frequência</t>
  </si>
  <si>
    <t>Pré-escola</t>
  </si>
  <si>
    <t>Ensino Fundamental</t>
  </si>
  <si>
    <t>Anos Iniciais</t>
  </si>
  <si>
    <t>Educação de Jovens e Adultos</t>
  </si>
  <si>
    <t>Alfabetização</t>
  </si>
  <si>
    <t>Educação Complementar</t>
  </si>
  <si>
    <t>Acompanhamento Pedagógico</t>
  </si>
  <si>
    <t>Curso</t>
  </si>
  <si>
    <t>Total Programa Educação</t>
  </si>
  <si>
    <t>CULTURA</t>
  </si>
  <si>
    <t>Artes Cênicas</t>
  </si>
  <si>
    <t>Dança</t>
  </si>
  <si>
    <t>Apresentação</t>
  </si>
  <si>
    <t>Público</t>
  </si>
  <si>
    <t>Oficina</t>
  </si>
  <si>
    <t>Teatro</t>
  </si>
  <si>
    <t>Artes Visuais</t>
  </si>
  <si>
    <t>Música</t>
  </si>
  <si>
    <t>Audiovisual</t>
  </si>
  <si>
    <t>Total Programa Cultura</t>
  </si>
  <si>
    <t>LAZER</t>
  </si>
  <si>
    <t>Desenvolvimento Físico-Esportivo</t>
  </si>
  <si>
    <t>Formação Esportiva</t>
  </si>
  <si>
    <t>Esporte coletivo</t>
  </si>
  <si>
    <t>Esporte individual</t>
  </si>
  <si>
    <t>Luta</t>
  </si>
  <si>
    <t>Multipráticas esportivas</t>
  </si>
  <si>
    <t>Turismo Social</t>
  </si>
  <si>
    <t>Turismo Emissivo</t>
  </si>
  <si>
    <t>Excursão</t>
  </si>
  <si>
    <t>Passeio</t>
  </si>
  <si>
    <t>Turismo Receptivo</t>
  </si>
  <si>
    <t>Passeio local</t>
  </si>
  <si>
    <t>Total Programa Lazer</t>
  </si>
  <si>
    <t>ASSISTÊNCIA</t>
  </si>
  <si>
    <t>Desenvolvimento Comunitário</t>
  </si>
  <si>
    <t>Participantes</t>
  </si>
  <si>
    <t>Trabalho Social com Grupos</t>
  </si>
  <si>
    <t>Ação de voluntariado</t>
  </si>
  <si>
    <t>Consulta social</t>
  </si>
  <si>
    <t>Encontro</t>
  </si>
  <si>
    <t>Reunião</t>
  </si>
  <si>
    <t>Total Programa Assistência</t>
  </si>
  <si>
    <t>Total Geral Quadro A</t>
  </si>
  <si>
    <t>Obs.: Este Quadro representa a totalidade do PCG, inclusive a parte da Gratuidade.</t>
  </si>
  <si>
    <t>Quadro B</t>
  </si>
  <si>
    <r>
      <t xml:space="preserve">Demonstrativo das Metas Previstas/Realizadas com </t>
    </r>
    <r>
      <rPr>
        <b/>
        <u/>
        <sz val="11"/>
        <color rgb="FF808080"/>
        <rFont val="Arial"/>
        <family val="2"/>
      </rPr>
      <t xml:space="preserve">Gratuidade </t>
    </r>
    <r>
      <rPr>
        <b/>
        <sz val="11"/>
        <color rgb="FF808080"/>
        <rFont val="Arial"/>
        <family val="2"/>
      </rPr>
      <t>no exercício de 2022</t>
    </r>
  </si>
  <si>
    <t xml:space="preserve"> Frequência </t>
  </si>
  <si>
    <t>Total Geral Quadro 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</si>
</sst>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R$&quot;\ #,##0;[Red]\-&quot;R$&quot;\ #,##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_-;\-* #,##0_-;_-* &quot;-&quot;??_-;_-@_-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1"/>
      <color rgb="FF808080"/>
      <name val="Arial"/>
      <family val="2"/>
    </font>
    <font>
      <b/>
      <sz val="10"/>
      <color theme="1"/>
      <name val="Arial"/>
      <family val="2"/>
    </font>
    <font>
      <b/>
      <sz val="9"/>
      <color theme="0"/>
      <name val="Calibri"/>
      <family val="2"/>
      <scheme val="minor"/>
    </font>
    <font>
      <b/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3"/>
      <color theme="1"/>
      <name val="Calibri"/>
      <family val="2"/>
      <scheme val="minor"/>
    </font>
    <font>
      <b/>
      <sz val="14"/>
      <color rgb="FF808080"/>
      <name val="Arial"/>
      <family val="2"/>
    </font>
    <font>
      <b/>
      <sz val="12"/>
      <color rgb="FF808080"/>
      <name val="Arial"/>
      <family val="2"/>
    </font>
    <font>
      <b/>
      <u/>
      <sz val="11"/>
      <color rgb="FF808080"/>
      <name val="Arial"/>
      <family val="2"/>
    </font>
    <font>
      <b/>
      <sz val="11"/>
      <color theme="1" tint="0.34998626667073579"/>
      <name val="Times New Roman"/>
      <family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10"/>
      <color theme="4" tint="-0.49998474074526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gray125">
        <bgColor rgb="FFDFDFDF"/>
      </patternFill>
    </fill>
    <fill>
      <patternFill patternType="solid">
        <fgColor theme="0"/>
        <bgColor theme="0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/>
      <diagonal/>
    </border>
  </borders>
  <cellStyleXfs count="9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3" applyFont="1"/>
    <xf numFmtId="0" fontId="2" fillId="0" borderId="0" xfId="3"/>
    <xf numFmtId="0" fontId="4" fillId="0" borderId="0" xfId="3" applyFont="1" applyAlignment="1">
      <alignment horizontal="center" vertical="center"/>
    </xf>
    <xf numFmtId="43" fontId="2" fillId="0" borderId="0" xfId="3" applyNumberFormat="1"/>
    <xf numFmtId="0" fontId="6" fillId="2" borderId="4" xfId="3" applyFont="1" applyFill="1" applyBorder="1" applyAlignment="1">
      <alignment horizontal="center" vertical="center"/>
    </xf>
    <xf numFmtId="0" fontId="7" fillId="3" borderId="4" xfId="3" applyFont="1" applyFill="1" applyBorder="1" applyAlignment="1">
      <alignment horizontal="center" vertical="center" wrapText="1"/>
    </xf>
    <xf numFmtId="49" fontId="8" fillId="0" borderId="5" xfId="3" applyNumberFormat="1" applyFont="1" applyBorder="1" applyAlignment="1">
      <alignment horizontal="justify" vertical="center" wrapText="1"/>
    </xf>
    <xf numFmtId="44" fontId="8" fillId="0" borderId="5" xfId="1" applyFont="1" applyFill="1" applyBorder="1" applyAlignment="1">
      <alignment horizontal="center" vertical="center"/>
    </xf>
    <xf numFmtId="6" fontId="2" fillId="0" borderId="0" xfId="3" applyNumberFormat="1"/>
    <xf numFmtId="49" fontId="8" fillId="0" borderId="4" xfId="3" applyNumberFormat="1" applyFont="1" applyBorder="1" applyAlignment="1">
      <alignment horizontal="justify" vertical="center" wrapText="1"/>
    </xf>
    <xf numFmtId="44" fontId="8" fillId="0" borderId="4" xfId="1" applyFont="1" applyFill="1" applyBorder="1" applyAlignment="1">
      <alignment horizontal="center" vertical="center"/>
    </xf>
    <xf numFmtId="49" fontId="9" fillId="0" borderId="4" xfId="3" applyNumberFormat="1" applyFont="1" applyBorder="1" applyAlignment="1">
      <alignment horizontal="justify" vertical="center" wrapText="1"/>
    </xf>
    <xf numFmtId="44" fontId="9" fillId="0" borderId="4" xfId="1" applyFont="1" applyFill="1" applyBorder="1" applyAlignment="1">
      <alignment horizontal="center" vertical="center"/>
    </xf>
    <xf numFmtId="44" fontId="9" fillId="0" borderId="5" xfId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0" fillId="0" borderId="0" xfId="0" applyFont="1" applyAlignment="1">
      <alignment horizontal="left"/>
    </xf>
    <xf numFmtId="0" fontId="10" fillId="0" borderId="0" xfId="0" applyFont="1" applyAlignment="1">
      <alignment horizontal="centerContinuous"/>
    </xf>
    <xf numFmtId="0" fontId="11" fillId="0" borderId="0" xfId="3" applyFont="1" applyAlignment="1">
      <alignment horizontal="center" vertical="center"/>
    </xf>
    <xf numFmtId="0" fontId="15" fillId="4" borderId="4" xfId="3" applyFont="1" applyFill="1" applyBorder="1" applyAlignment="1">
      <alignment horizontal="center" vertical="center" wrapText="1"/>
    </xf>
    <xf numFmtId="0" fontId="15" fillId="4" borderId="4" xfId="3" applyFont="1" applyFill="1" applyBorder="1" applyAlignment="1">
      <alignment horizontal="centerContinuous" vertical="center" wrapText="1"/>
    </xf>
    <xf numFmtId="0" fontId="9" fillId="4" borderId="4" xfId="3" applyFont="1" applyFill="1" applyBorder="1" applyAlignment="1">
      <alignment horizontal="centerContinuous" vertical="center" wrapText="1"/>
    </xf>
    <xf numFmtId="0" fontId="9" fillId="4" borderId="4" xfId="3" applyFont="1" applyFill="1" applyBorder="1" applyAlignment="1">
      <alignment horizontal="center" vertical="center" wrapText="1"/>
    </xf>
    <xf numFmtId="0" fontId="15" fillId="4" borderId="5" xfId="3" applyFont="1" applyFill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164" fontId="8" fillId="5" borderId="4" xfId="4" applyNumberFormat="1" applyFont="1" applyFill="1" applyBorder="1" applyAlignment="1">
      <alignment horizontal="center" vertical="center" wrapText="1"/>
    </xf>
    <xf numFmtId="164" fontId="8" fillId="0" borderId="4" xfId="4" applyNumberFormat="1" applyFont="1" applyBorder="1" applyAlignment="1">
      <alignment horizontal="center" vertical="center" wrapText="1"/>
    </xf>
    <xf numFmtId="164" fontId="16" fillId="5" borderId="4" xfId="4" applyNumberFormat="1" applyFont="1" applyFill="1" applyBorder="1" applyAlignment="1">
      <alignment horizontal="center" vertical="center" wrapText="1"/>
    </xf>
    <xf numFmtId="43" fontId="8" fillId="0" borderId="4" xfId="5" applyNumberFormat="1" applyFont="1" applyFill="1" applyBorder="1" applyAlignment="1">
      <alignment horizontal="center" vertical="center" wrapText="1"/>
    </xf>
    <xf numFmtId="43" fontId="8" fillId="5" borderId="4" xfId="4" applyFont="1" applyFill="1" applyBorder="1" applyAlignment="1">
      <alignment horizontal="center" vertical="center" wrapText="1"/>
    </xf>
    <xf numFmtId="0" fontId="8" fillId="0" borderId="7" xfId="3" applyFont="1" applyBorder="1" applyAlignment="1">
      <alignment horizontal="center" vertical="center" wrapText="1"/>
    </xf>
    <xf numFmtId="0" fontId="9" fillId="6" borderId="4" xfId="3" applyFont="1" applyFill="1" applyBorder="1" applyAlignment="1">
      <alignment horizontal="right" vertical="center" wrapText="1"/>
    </xf>
    <xf numFmtId="164" fontId="9" fillId="0" borderId="4" xfId="4" applyNumberFormat="1" applyFont="1" applyBorder="1" applyAlignment="1">
      <alignment horizontal="center" vertical="center" wrapText="1"/>
    </xf>
    <xf numFmtId="164" fontId="9" fillId="6" borderId="4" xfId="4" applyNumberFormat="1" applyFont="1" applyFill="1" applyBorder="1" applyAlignment="1">
      <alignment horizontal="center" vertical="center" wrapText="1"/>
    </xf>
    <xf numFmtId="43" fontId="9" fillId="0" borderId="4" xfId="4" applyFont="1" applyFill="1" applyBorder="1" applyAlignment="1">
      <alignment horizontal="center" vertical="center" wrapText="1"/>
    </xf>
    <xf numFmtId="43" fontId="9" fillId="7" borderId="4" xfId="4" applyFont="1" applyFill="1" applyBorder="1" applyAlignment="1">
      <alignment horizontal="center" vertical="center" wrapText="1"/>
    </xf>
    <xf numFmtId="164" fontId="8" fillId="0" borderId="4" xfId="4" applyNumberFormat="1" applyFont="1" applyFill="1" applyBorder="1" applyAlignment="1">
      <alignment horizontal="center" vertical="center" wrapText="1"/>
    </xf>
    <xf numFmtId="164" fontId="8" fillId="0" borderId="4" xfId="4" applyNumberFormat="1" applyFont="1" applyFill="1" applyBorder="1" applyAlignment="1">
      <alignment horizontal="right" vertical="center" wrapText="1"/>
    </xf>
    <xf numFmtId="43" fontId="9" fillId="0" borderId="4" xfId="4" applyFont="1" applyFill="1" applyBorder="1" applyAlignment="1">
      <alignment horizontal="right" vertical="center" wrapText="1"/>
    </xf>
    <xf numFmtId="43" fontId="8" fillId="0" borderId="4" xfId="4" applyFont="1" applyFill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43" fontId="8" fillId="0" borderId="4" xfId="5" applyNumberFormat="1" applyFont="1" applyFill="1" applyBorder="1" applyAlignment="1">
      <alignment horizontal="right" vertical="center" wrapText="1"/>
    </xf>
    <xf numFmtId="164" fontId="9" fillId="5" borderId="4" xfId="4" applyNumberFormat="1" applyFont="1" applyFill="1" applyBorder="1" applyAlignment="1">
      <alignment horizontal="center" vertical="center" wrapText="1"/>
    </xf>
    <xf numFmtId="43" fontId="8" fillId="5" borderId="4" xfId="5" applyNumberFormat="1" applyFont="1" applyFill="1" applyBorder="1" applyAlignment="1">
      <alignment horizontal="center" vertical="center" wrapText="1"/>
    </xf>
    <xf numFmtId="43" fontId="8" fillId="0" borderId="4" xfId="4" applyFont="1" applyBorder="1" applyAlignment="1">
      <alignment horizontal="center" vertical="center" wrapText="1"/>
    </xf>
    <xf numFmtId="164" fontId="8" fillId="5" borderId="4" xfId="4" applyNumberFormat="1" applyFont="1" applyFill="1" applyBorder="1" applyAlignment="1">
      <alignment horizontal="right" vertical="center" wrapText="1"/>
    </xf>
    <xf numFmtId="164" fontId="8" fillId="5" borderId="7" xfId="4" applyNumberFormat="1" applyFont="1" applyFill="1" applyBorder="1" applyAlignment="1">
      <alignment vertical="center" wrapText="1"/>
    </xf>
    <xf numFmtId="164" fontId="9" fillId="5" borderId="7" xfId="4" applyNumberFormat="1" applyFont="1" applyFill="1" applyBorder="1" applyAlignment="1">
      <alignment vertical="center" wrapText="1"/>
    </xf>
    <xf numFmtId="0" fontId="8" fillId="0" borderId="0" xfId="3" applyFont="1" applyAlignment="1">
      <alignment horizontal="center"/>
    </xf>
    <xf numFmtId="164" fontId="8" fillId="0" borderId="0" xfId="4" applyNumberFormat="1" applyFont="1" applyAlignment="1">
      <alignment horizontal="center"/>
    </xf>
    <xf numFmtId="43" fontId="8" fillId="0" borderId="0" xfId="4" applyFont="1" applyAlignment="1">
      <alignment horizontal="center"/>
    </xf>
    <xf numFmtId="0" fontId="2" fillId="0" borderId="0" xfId="3" applyAlignment="1">
      <alignment horizontal="center"/>
    </xf>
    <xf numFmtId="4" fontId="2" fillId="0" borderId="0" xfId="3" applyNumberFormat="1" applyAlignment="1">
      <alignment horizontal="center"/>
    </xf>
    <xf numFmtId="43" fontId="2" fillId="0" borderId="0" xfId="3" applyNumberFormat="1" applyAlignment="1">
      <alignment horizontal="center"/>
    </xf>
    <xf numFmtId="164" fontId="2" fillId="0" borderId="0" xfId="3" applyNumberFormat="1" applyAlignment="1">
      <alignment horizontal="center"/>
    </xf>
    <xf numFmtId="10" fontId="2" fillId="0" borderId="0" xfId="2" applyNumberFormat="1" applyFont="1" applyAlignment="1">
      <alignment horizontal="center"/>
    </xf>
    <xf numFmtId="0" fontId="2" fillId="0" borderId="0" xfId="3" applyAlignment="1">
      <alignment vertical="center"/>
    </xf>
    <xf numFmtId="0" fontId="4" fillId="0" borderId="6" xfId="3" applyFont="1" applyBorder="1" applyAlignment="1">
      <alignment horizontal="center" vertical="center"/>
    </xf>
    <xf numFmtId="0" fontId="18" fillId="0" borderId="0" xfId="3" applyFont="1" applyAlignment="1">
      <alignment horizontal="center"/>
    </xf>
    <xf numFmtId="0" fontId="2" fillId="5" borderId="0" xfId="3" applyFill="1" applyAlignment="1">
      <alignment horizontal="center"/>
    </xf>
    <xf numFmtId="43" fontId="9" fillId="0" borderId="4" xfId="5" applyNumberFormat="1" applyFont="1" applyBorder="1" applyAlignment="1">
      <alignment horizontal="center" vertical="center" wrapText="1"/>
    </xf>
    <xf numFmtId="164" fontId="8" fillId="0" borderId="4" xfId="4" applyNumberFormat="1" applyFont="1" applyBorder="1" applyAlignment="1">
      <alignment horizontal="right" vertical="center" wrapText="1"/>
    </xf>
    <xf numFmtId="43" fontId="9" fillId="0" borderId="4" xfId="5" applyNumberFormat="1" applyFont="1" applyFill="1" applyBorder="1" applyAlignment="1">
      <alignment horizontal="right" vertical="center" wrapText="1"/>
    </xf>
    <xf numFmtId="43" fontId="8" fillId="0" borderId="4" xfId="4" applyFont="1" applyFill="1" applyBorder="1" applyAlignment="1">
      <alignment horizontal="right" vertical="center" wrapText="1"/>
    </xf>
    <xf numFmtId="0" fontId="9" fillId="6" borderId="1" xfId="3" applyFont="1" applyFill="1" applyBorder="1" applyAlignment="1">
      <alignment horizontal="right" vertical="center" wrapText="1"/>
    </xf>
    <xf numFmtId="0" fontId="9" fillId="6" borderId="2" xfId="3" applyFont="1" applyFill="1" applyBorder="1" applyAlignment="1">
      <alignment horizontal="right" vertical="center" wrapText="1"/>
    </xf>
    <xf numFmtId="0" fontId="9" fillId="6" borderId="3" xfId="3" applyFont="1" applyFill="1" applyBorder="1" applyAlignment="1">
      <alignment horizontal="right" vertical="center" wrapText="1"/>
    </xf>
    <xf numFmtId="43" fontId="8" fillId="0" borderId="4" xfId="5" applyNumberFormat="1" applyFont="1" applyBorder="1" applyAlignment="1">
      <alignment horizontal="center" vertical="center" wrapText="1"/>
    </xf>
    <xf numFmtId="0" fontId="8" fillId="0" borderId="3" xfId="3" applyFont="1" applyBorder="1" applyAlignment="1">
      <alignment horizontal="center" vertical="center" wrapText="1"/>
    </xf>
    <xf numFmtId="164" fontId="8" fillId="5" borderId="4" xfId="6" applyNumberFormat="1" applyFont="1" applyFill="1" applyBorder="1" applyAlignment="1">
      <alignment horizontal="center" vertical="center" wrapText="1"/>
    </xf>
    <xf numFmtId="164" fontId="8" fillId="0" borderId="4" xfId="6" applyNumberFormat="1" applyFont="1" applyBorder="1" applyAlignment="1">
      <alignment horizontal="center" vertical="center" wrapText="1"/>
    </xf>
    <xf numFmtId="164" fontId="8" fillId="0" borderId="4" xfId="7" applyNumberFormat="1" applyFont="1" applyBorder="1" applyAlignment="1">
      <alignment horizontal="center" vertical="center" wrapText="1"/>
    </xf>
    <xf numFmtId="164" fontId="9" fillId="5" borderId="4" xfId="6" applyNumberFormat="1" applyFont="1" applyFill="1" applyBorder="1" applyAlignment="1">
      <alignment horizontal="center" vertical="center" wrapText="1"/>
    </xf>
    <xf numFmtId="164" fontId="9" fillId="6" borderId="4" xfId="6" applyNumberFormat="1" applyFont="1" applyFill="1" applyBorder="1" applyAlignment="1">
      <alignment horizontal="center" vertical="center" wrapText="1"/>
    </xf>
    <xf numFmtId="43" fontId="9" fillId="0" borderId="4" xfId="7" applyNumberFormat="1" applyFont="1" applyBorder="1" applyAlignment="1">
      <alignment horizontal="center" vertical="center" wrapText="1"/>
    </xf>
    <xf numFmtId="9" fontId="2" fillId="0" borderId="0" xfId="2" applyFont="1" applyBorder="1"/>
    <xf numFmtId="43" fontId="2" fillId="5" borderId="0" xfId="3" applyNumberFormat="1" applyFill="1" applyAlignment="1">
      <alignment horizontal="center"/>
    </xf>
    <xf numFmtId="43" fontId="0" fillId="0" borderId="0" xfId="8" applyNumberFormat="1" applyFont="1" applyAlignment="1">
      <alignment horizontal="center"/>
    </xf>
    <xf numFmtId="9" fontId="2" fillId="0" borderId="0" xfId="2" applyFont="1"/>
    <xf numFmtId="0" fontId="4" fillId="0" borderId="0" xfId="3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4" fontId="2" fillId="0" borderId="0" xfId="3" applyNumberFormat="1" applyAlignment="1">
      <alignment horizontal="center"/>
    </xf>
    <xf numFmtId="0" fontId="9" fillId="6" borderId="4" xfId="3" applyFont="1" applyFill="1" applyBorder="1" applyAlignment="1">
      <alignment horizontal="right" vertical="center" wrapText="1"/>
    </xf>
    <xf numFmtId="0" fontId="15" fillId="4" borderId="7" xfId="3" applyFont="1" applyFill="1" applyBorder="1" applyAlignment="1">
      <alignment horizontal="center" vertical="center" textRotation="90"/>
    </xf>
    <xf numFmtId="0" fontId="15" fillId="4" borderId="8" xfId="3" applyFont="1" applyFill="1" applyBorder="1" applyAlignment="1">
      <alignment horizontal="center" vertical="center" textRotation="90"/>
    </xf>
    <xf numFmtId="0" fontId="15" fillId="4" borderId="5" xfId="3" applyFont="1" applyFill="1" applyBorder="1" applyAlignment="1">
      <alignment horizontal="center" vertical="center" textRotation="90"/>
    </xf>
    <xf numFmtId="0" fontId="8" fillId="0" borderId="7" xfId="3" applyFont="1" applyBorder="1" applyAlignment="1">
      <alignment horizontal="center" vertical="center" wrapText="1"/>
    </xf>
    <xf numFmtId="0" fontId="8" fillId="0" borderId="8" xfId="3" applyFont="1" applyBorder="1" applyAlignment="1">
      <alignment horizontal="center" vertical="center" wrapText="1"/>
    </xf>
    <xf numFmtId="0" fontId="8" fillId="0" borderId="5" xfId="3" applyFont="1" applyBorder="1" applyAlignment="1">
      <alignment horizontal="center" vertical="center" wrapText="1"/>
    </xf>
    <xf numFmtId="0" fontId="17" fillId="0" borderId="9" xfId="0" applyFont="1" applyBorder="1" applyAlignment="1">
      <alignment horizontal="left" vertical="center"/>
    </xf>
    <xf numFmtId="0" fontId="15" fillId="4" borderId="1" xfId="3" applyFont="1" applyFill="1" applyBorder="1" applyAlignment="1">
      <alignment horizontal="center" vertical="center" wrapText="1"/>
    </xf>
    <xf numFmtId="0" fontId="15" fillId="4" borderId="3" xfId="3" applyFont="1" applyFill="1" applyBorder="1" applyAlignment="1">
      <alignment horizontal="center" vertical="center" wrapText="1"/>
    </xf>
    <xf numFmtId="0" fontId="8" fillId="0" borderId="4" xfId="3" applyFont="1" applyBorder="1" applyAlignment="1">
      <alignment horizontal="center" vertical="center" wrapText="1"/>
    </xf>
    <xf numFmtId="0" fontId="11" fillId="0" borderId="0" xfId="3" applyFont="1" applyAlignment="1">
      <alignment horizontal="center" vertical="center"/>
    </xf>
    <xf numFmtId="0" fontId="12" fillId="0" borderId="0" xfId="3" applyFont="1" applyAlignment="1">
      <alignment horizontal="center" vertical="center"/>
    </xf>
    <xf numFmtId="0" fontId="14" fillId="0" borderId="6" xfId="0" applyFont="1" applyBorder="1" applyAlignment="1">
      <alignment horizontal="right" vertical="center"/>
    </xf>
    <xf numFmtId="0" fontId="15" fillId="4" borderId="4" xfId="3" applyFont="1" applyFill="1" applyBorder="1" applyAlignment="1">
      <alignment horizontal="center" vertical="center" wrapText="1"/>
    </xf>
    <xf numFmtId="0" fontId="9" fillId="6" borderId="1" xfId="3" applyFont="1" applyFill="1" applyBorder="1" applyAlignment="1">
      <alignment horizontal="right" vertical="center" wrapText="1"/>
    </xf>
    <xf numFmtId="0" fontId="9" fillId="6" borderId="2" xfId="3" applyFont="1" applyFill="1" applyBorder="1" applyAlignment="1">
      <alignment horizontal="right" vertical="center" wrapText="1"/>
    </xf>
    <xf numFmtId="0" fontId="9" fillId="6" borderId="3" xfId="3" applyFont="1" applyFill="1" applyBorder="1" applyAlignment="1">
      <alignment horizontal="right" vertical="center" wrapText="1"/>
    </xf>
    <xf numFmtId="0" fontId="15" fillId="4" borderId="4" xfId="3" applyFont="1" applyFill="1" applyBorder="1" applyAlignment="1">
      <alignment horizontal="center" vertical="center" textRotation="90"/>
    </xf>
    <xf numFmtId="0" fontId="2" fillId="0" borderId="7" xfId="3" applyBorder="1" applyAlignment="1">
      <alignment horizontal="center" vertical="center" wrapText="1"/>
    </xf>
    <xf numFmtId="0" fontId="2" fillId="0" borderId="8" xfId="3" applyBorder="1" applyAlignment="1">
      <alignment horizontal="center" vertical="center" wrapText="1"/>
    </xf>
    <xf numFmtId="0" fontId="2" fillId="0" borderId="5" xfId="3" applyBorder="1" applyAlignment="1">
      <alignment horizontal="center" vertical="center" wrapText="1"/>
    </xf>
  </cellXfs>
  <cellStyles count="9">
    <cellStyle name="Moeda" xfId="1" builtinId="4"/>
    <cellStyle name="Moeda 2" xfId="5" xr:uid="{C2D238E2-7EE9-467A-9322-CEEE87AA4826}"/>
    <cellStyle name="Moeda 2 6" xfId="7" xr:uid="{93DF954B-03AE-49BC-BAC3-92B072C3528C}"/>
    <cellStyle name="Normal" xfId="0" builtinId="0"/>
    <cellStyle name="Normal 2" xfId="3" xr:uid="{1C03FA6B-58B7-4660-B2AD-64A132E48400}"/>
    <cellStyle name="Porcentagem" xfId="2" builtinId="5"/>
    <cellStyle name="Porcentagem 2" xfId="8" xr:uid="{75310EB9-D938-4768-A1F5-63806DD04070}"/>
    <cellStyle name="Vírgula 2" xfId="4" xr:uid="{4437A3AF-0218-41E5-BC66-1F5D0FBF697F}"/>
    <cellStyle name="Vírgula 2 7" xfId="6" xr:uid="{107DCDA8-3B21-4A9B-81C2-8436F7317D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Menu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600075</xdr:colOff>
      <xdr:row>1</xdr:row>
      <xdr:rowOff>9525</xdr:rowOff>
    </xdr:from>
    <xdr:to>
      <xdr:col>4</xdr:col>
      <xdr:colOff>992281</xdr:colOff>
      <xdr:row>3</xdr:row>
      <xdr:rowOff>25141</xdr:rowOff>
    </xdr:to>
    <xdr:pic>
      <xdr:nvPicPr>
        <xdr:cNvPr id="2" name="Imagem 1" descr="Resultado de imagem para home ic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ECEDFB3-B734-47C0-8CFC-3F2DF61F9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91475" y="200025"/>
          <a:ext cx="392206" cy="3966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685800</xdr:colOff>
      <xdr:row>0</xdr:row>
      <xdr:rowOff>85725</xdr:rowOff>
    </xdr:from>
    <xdr:to>
      <xdr:col>11</xdr:col>
      <xdr:colOff>11986</xdr:colOff>
      <xdr:row>1</xdr:row>
      <xdr:rowOff>62908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1D5D9F4-8779-4F1E-ABBA-F48060487DF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2954000" y="85725"/>
          <a:ext cx="554911" cy="2915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685800</xdr:colOff>
      <xdr:row>0</xdr:row>
      <xdr:rowOff>85725</xdr:rowOff>
    </xdr:from>
    <xdr:to>
      <xdr:col>11</xdr:col>
      <xdr:colOff>221536</xdr:colOff>
      <xdr:row>1</xdr:row>
      <xdr:rowOff>62908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1A1E506A-AC20-40B3-BCB0-106ADC02A6D3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81" t="8331" r="14455" b="8012"/>
        <a:stretch>
          <a:fillRect/>
        </a:stretch>
      </xdr:blipFill>
      <xdr:spPr bwMode="auto">
        <a:xfrm>
          <a:off x="12639675" y="85725"/>
          <a:ext cx="554911" cy="29150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S:\GGPC\05.%20GEST&#195;O%20DA%20INFORMA&#199;&#195;O\INFORMA&#199;&#213;ES%20GERENCIAIS\Relat&#243;rios\Calculo%20PCG\2022\Compila&#231;&#227;o%20base\Calculo%20PCG_2022.xlsx" TargetMode="External"/><Relationship Id="rId1" Type="http://schemas.openxmlformats.org/officeDocument/2006/relationships/externalLinkPath" Target="/GGPC/05.%20GEST&#195;O%20DA%20INFORMA&#199;&#195;O/INFORMA&#199;&#213;ES%20GERENCIAIS/Relat&#243;rios/Calculo%20PCG/2022/Compila&#231;&#227;o%20base/Calculo%20PCG_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nu"/>
      <sheetName val="ANALÍTICO"/>
      <sheetName val="TOTAIS"/>
      <sheetName val="SEDE ADM"/>
      <sheetName val="TOTAIS."/>
      <sheetName val="Repasses DN"/>
      <sheetName val="Aplicação_Receita_Compulsória"/>
      <sheetName val="Quadro PCG (A)"/>
      <sheetName val="Quadro Gratuidade (B)"/>
      <sheetName val="Vagas - Realização"/>
      <sheetName val="Quadro Resumo"/>
      <sheetName val="Quadro PCG (Base)"/>
      <sheetName val="Quadro Gratuidade (Base)"/>
      <sheetName val="Check (Orçamento)"/>
      <sheetName val="Check (Produção)"/>
      <sheetName val="Orcamento_din"/>
      <sheetName val="Orcamento"/>
      <sheetName val="Producao_din"/>
      <sheetName val="Producao"/>
      <sheetName val="Base Vínculos_din"/>
      <sheetName val="Base Vínculos"/>
      <sheetName val="Base Receita"/>
      <sheetName val="TD Inscritos"/>
      <sheetName val="PCG"/>
      <sheetName val="Auxiliar"/>
      <sheetName val="Unidades_De_Para"/>
      <sheetName val="Ajuste Gratuidade(2)"/>
      <sheetName val="Planilha1"/>
      <sheetName val="Unidades"/>
      <sheetName val="DEPRECIAÇÃO"/>
      <sheetName val="Quadros A - B e Receita Comp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9">
          <cell r="G9">
            <v>388032071.88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D0EB92-02DB-4D52-BED4-A33B794B2BFD}">
  <sheetPr>
    <tabColor theme="4" tint="-0.499984740745262"/>
  </sheetPr>
  <dimension ref="A1:K34"/>
  <sheetViews>
    <sheetView showGridLines="0" workbookViewId="0">
      <selection activeCell="G19" sqref="G19"/>
    </sheetView>
  </sheetViews>
  <sheetFormatPr defaultRowHeight="12.75" x14ac:dyDescent="0.2"/>
  <cols>
    <col min="1" max="1" width="68.140625" style="2" customWidth="1"/>
    <col min="2" max="3" width="17.7109375" style="2" customWidth="1"/>
    <col min="4" max="4" width="7.28515625" style="2" customWidth="1"/>
    <col min="5" max="5" width="27.7109375" style="2" customWidth="1"/>
    <col min="6" max="6" width="13.28515625" style="2" bestFit="1" customWidth="1"/>
    <col min="7" max="7" width="12.85546875" style="2" bestFit="1" customWidth="1"/>
    <col min="8" max="16384" width="9.140625" style="2"/>
  </cols>
  <sheetData>
    <row r="1" spans="1:11" ht="15" x14ac:dyDescent="0.2">
      <c r="A1" s="1"/>
      <c r="B1" s="1"/>
      <c r="C1" s="1"/>
    </row>
    <row r="2" spans="1:11" ht="15" x14ac:dyDescent="0.2">
      <c r="A2" s="80" t="s">
        <v>0</v>
      </c>
      <c r="B2" s="80"/>
      <c r="C2" s="80"/>
    </row>
    <row r="3" spans="1:11" ht="15" x14ac:dyDescent="0.2">
      <c r="A3" s="80" t="s">
        <v>1</v>
      </c>
      <c r="B3" s="80"/>
      <c r="C3" s="80"/>
    </row>
    <row r="4" spans="1:11" ht="15" x14ac:dyDescent="0.2">
      <c r="A4" s="80" t="s">
        <v>2</v>
      </c>
      <c r="B4" s="80"/>
      <c r="C4" s="80"/>
    </row>
    <row r="5" spans="1:11" ht="15" x14ac:dyDescent="0.2">
      <c r="A5" s="1"/>
      <c r="B5" s="1"/>
      <c r="C5" s="1"/>
      <c r="J5" s="4"/>
      <c r="K5" s="4"/>
    </row>
    <row r="6" spans="1:11" ht="15" x14ac:dyDescent="0.2">
      <c r="A6" s="1"/>
      <c r="B6" s="1"/>
      <c r="C6" s="1"/>
      <c r="J6" s="4"/>
      <c r="K6" s="4"/>
    </row>
    <row r="7" spans="1:11" x14ac:dyDescent="0.2">
      <c r="A7" s="81" t="s">
        <v>3</v>
      </c>
      <c r="B7" s="82"/>
      <c r="C7" s="83"/>
      <c r="J7" s="4"/>
      <c r="K7" s="4"/>
    </row>
    <row r="8" spans="1:11" ht="15" customHeight="1" x14ac:dyDescent="0.2">
      <c r="A8" s="5"/>
      <c r="B8" s="6" t="s">
        <v>4</v>
      </c>
      <c r="C8" s="6" t="s">
        <v>5</v>
      </c>
      <c r="J8" s="4"/>
      <c r="K8" s="4"/>
    </row>
    <row r="9" spans="1:11" ht="30" customHeight="1" x14ac:dyDescent="0.2">
      <c r="A9" s="7" t="s">
        <v>6</v>
      </c>
      <c r="B9" s="8">
        <v>332922900</v>
      </c>
      <c r="C9" s="8">
        <v>408197003.89999998</v>
      </c>
      <c r="E9" s="9"/>
      <c r="J9" s="4"/>
      <c r="K9" s="4"/>
    </row>
    <row r="10" spans="1:11" ht="30" customHeight="1" x14ac:dyDescent="0.2">
      <c r="A10" s="10" t="s">
        <v>7</v>
      </c>
      <c r="B10" s="11">
        <v>6658458</v>
      </c>
      <c r="C10" s="8">
        <v>8163940.0899999999</v>
      </c>
      <c r="E10" s="9"/>
      <c r="J10" s="4"/>
      <c r="K10" s="4"/>
    </row>
    <row r="11" spans="1:11" ht="30" customHeight="1" x14ac:dyDescent="0.2">
      <c r="A11" s="12" t="s">
        <v>8</v>
      </c>
      <c r="B11" s="13">
        <v>326264442</v>
      </c>
      <c r="C11" s="14">
        <f>C9-C10</f>
        <v>400033063.81</v>
      </c>
      <c r="E11" s="9"/>
      <c r="J11" s="4"/>
      <c r="K11" s="4"/>
    </row>
    <row r="12" spans="1:11" ht="30" customHeight="1" x14ac:dyDescent="0.2">
      <c r="A12" s="10" t="s">
        <v>9</v>
      </c>
      <c r="B12" s="11">
        <v>9787933</v>
      </c>
      <c r="C12" s="8">
        <v>12000991.93</v>
      </c>
      <c r="E12" s="9"/>
      <c r="J12" s="4"/>
      <c r="K12" s="4"/>
    </row>
    <row r="13" spans="1:11" ht="30" customHeight="1" x14ac:dyDescent="0.2">
      <c r="A13" s="12" t="s">
        <v>10</v>
      </c>
      <c r="B13" s="13">
        <v>316476509</v>
      </c>
      <c r="C13" s="14">
        <f>C11-C12</f>
        <v>388032071.88</v>
      </c>
      <c r="E13" s="9"/>
      <c r="J13" s="4"/>
      <c r="K13" s="4"/>
    </row>
    <row r="14" spans="1:11" ht="30" customHeight="1" x14ac:dyDescent="0.2">
      <c r="A14" s="10" t="s">
        <v>11</v>
      </c>
      <c r="B14" s="11">
        <v>105481620.4497</v>
      </c>
      <c r="C14" s="8">
        <v>129331089.557604</v>
      </c>
      <c r="E14" s="9"/>
      <c r="J14" s="4"/>
      <c r="K14" s="4"/>
    </row>
    <row r="15" spans="1:11" ht="30" customHeight="1" x14ac:dyDescent="0.2">
      <c r="A15" s="10" t="s">
        <v>12</v>
      </c>
      <c r="B15" s="11">
        <v>52756634.050299995</v>
      </c>
      <c r="C15" s="8">
        <v>64684946.382395998</v>
      </c>
      <c r="E15" s="9"/>
      <c r="J15" s="4"/>
      <c r="K15" s="4"/>
    </row>
    <row r="16" spans="1:11" ht="30" customHeight="1" x14ac:dyDescent="0.2">
      <c r="A16" s="10" t="s">
        <v>13</v>
      </c>
      <c r="B16" s="11">
        <v>141463278.5</v>
      </c>
      <c r="C16" s="8">
        <v>132668954.45999998</v>
      </c>
      <c r="E16" s="9"/>
      <c r="J16" s="4"/>
      <c r="K16" s="4"/>
    </row>
    <row r="17" spans="1:11" ht="30" customHeight="1" x14ac:dyDescent="0.2">
      <c r="A17" s="10" t="s">
        <v>14</v>
      </c>
      <c r="B17" s="11">
        <v>70627705.216432646</v>
      </c>
      <c r="C17" s="8">
        <v>54682019.019999988</v>
      </c>
      <c r="E17" s="9"/>
      <c r="J17" s="4"/>
      <c r="K17" s="4"/>
    </row>
    <row r="18" spans="1:11" x14ac:dyDescent="0.2">
      <c r="J18" s="4"/>
      <c r="K18" s="4"/>
    </row>
    <row r="19" spans="1:11" x14ac:dyDescent="0.2">
      <c r="J19" s="4"/>
      <c r="K19" s="4"/>
    </row>
    <row r="20" spans="1:11" x14ac:dyDescent="0.2">
      <c r="J20" s="4"/>
      <c r="K20" s="4"/>
    </row>
    <row r="21" spans="1:11" ht="15" x14ac:dyDescent="0.25">
      <c r="A21"/>
      <c r="B21"/>
      <c r="C21"/>
      <c r="D21"/>
      <c r="E21"/>
      <c r="F21"/>
      <c r="G21"/>
      <c r="H21"/>
      <c r="I21"/>
      <c r="J21" s="4"/>
      <c r="K21" s="4"/>
    </row>
    <row r="22" spans="1:11" ht="17.25" x14ac:dyDescent="0.3">
      <c r="A22" s="15"/>
      <c r="B22" s="15"/>
      <c r="C22" s="16"/>
      <c r="D22" s="16"/>
      <c r="E22" s="17"/>
      <c r="F22" s="16"/>
      <c r="G22" s="16"/>
      <c r="H22" s="16"/>
      <c r="J22" s="4"/>
      <c r="K22" s="4"/>
    </row>
    <row r="23" spans="1:11" ht="17.25" x14ac:dyDescent="0.3">
      <c r="A23" s="15"/>
      <c r="B23" s="15"/>
      <c r="C23" s="16"/>
      <c r="D23" s="16"/>
      <c r="E23" s="18"/>
      <c r="G23" s="16"/>
      <c r="H23" s="16"/>
      <c r="J23" s="4"/>
      <c r="K23" s="4"/>
    </row>
    <row r="24" spans="1:11" ht="17.25" x14ac:dyDescent="0.3">
      <c r="A24" s="15"/>
      <c r="B24" s="15"/>
      <c r="C24" s="16"/>
      <c r="D24" s="16"/>
      <c r="E24" s="18"/>
      <c r="G24" s="16"/>
      <c r="H24" s="16"/>
      <c r="J24" s="4"/>
      <c r="K24" s="4"/>
    </row>
    <row r="25" spans="1:11" ht="17.25" x14ac:dyDescent="0.3">
      <c r="A25" s="15"/>
      <c r="B25" s="15"/>
      <c r="C25" s="16"/>
      <c r="D25" s="16"/>
      <c r="E25" s="18"/>
      <c r="G25" s="16"/>
      <c r="H25" s="16"/>
      <c r="J25" s="4"/>
      <c r="K25" s="4"/>
    </row>
    <row r="26" spans="1:11" x14ac:dyDescent="0.2">
      <c r="J26" s="4"/>
      <c r="K26" s="4"/>
    </row>
    <row r="27" spans="1:11" x14ac:dyDescent="0.2">
      <c r="J27" s="4"/>
      <c r="K27" s="4"/>
    </row>
    <row r="34" spans="6:10" x14ac:dyDescent="0.2">
      <c r="F34" s="2">
        <f>F14+F20+F25+F32</f>
        <v>0</v>
      </c>
      <c r="J34" s="4">
        <f>J14+J20+J25+J32</f>
        <v>0</v>
      </c>
    </row>
  </sheetData>
  <mergeCells count="4">
    <mergeCell ref="A2:C2"/>
    <mergeCell ref="A3:C3"/>
    <mergeCell ref="A4:C4"/>
    <mergeCell ref="A7:C7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3EEAA-07F2-470F-A9ED-1C812A824888}">
  <sheetPr>
    <tabColor rgb="FF00B050"/>
    <pageSetUpPr fitToPage="1"/>
  </sheetPr>
  <dimension ref="A1:K54"/>
  <sheetViews>
    <sheetView showGridLines="0" tabSelected="1" zoomScale="85" zoomScaleNormal="85" workbookViewId="0">
      <pane xSplit="5" ySplit="6" topLeftCell="F23" activePane="bottomRight" state="frozen"/>
      <selection activeCell="C15" sqref="C15:C19"/>
      <selection pane="topRight" activeCell="C15" sqref="C15:C19"/>
      <selection pane="bottomLeft" activeCell="C15" sqref="C15:C19"/>
      <selection pane="bottomRight" activeCell="F15" sqref="F15"/>
    </sheetView>
  </sheetViews>
  <sheetFormatPr defaultRowHeight="24.75" customHeight="1" x14ac:dyDescent="0.2"/>
  <cols>
    <col min="1" max="1" width="3.85546875" style="2" customWidth="1"/>
    <col min="2" max="2" width="10.7109375" style="52" customWidth="1"/>
    <col min="3" max="3" width="29.7109375" style="52" customWidth="1"/>
    <col min="4" max="4" width="26.28515625" style="52" bestFit="1" customWidth="1"/>
    <col min="5" max="5" width="35.7109375" style="52" bestFit="1" customWidth="1"/>
    <col min="6" max="6" width="14.42578125" style="52" customWidth="1"/>
    <col min="7" max="7" width="17.28515625" style="52" bestFit="1" customWidth="1"/>
    <col min="8" max="9" width="14.28515625" style="52" customWidth="1"/>
    <col min="10" max="10" width="17.42578125" style="52" customWidth="1"/>
    <col min="11" max="11" width="18.42578125" style="52" customWidth="1"/>
    <col min="12" max="16384" width="9.140625" style="2"/>
  </cols>
  <sheetData>
    <row r="1" spans="1:11" ht="24.95" customHeight="1" x14ac:dyDescent="0.2">
      <c r="A1" s="96" t="s">
        <v>15</v>
      </c>
      <c r="B1" s="96"/>
      <c r="C1" s="96"/>
      <c r="D1" s="96"/>
      <c r="E1" s="96"/>
      <c r="F1" s="96"/>
      <c r="G1" s="96"/>
      <c r="H1" s="96"/>
      <c r="I1" s="96"/>
      <c r="J1" s="96"/>
      <c r="K1" s="96"/>
    </row>
    <row r="2" spans="1:11" ht="24.95" customHeight="1" x14ac:dyDescent="0.2">
      <c r="A2" s="97" t="s">
        <v>16</v>
      </c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1:11" ht="24.95" customHeight="1" x14ac:dyDescent="0.2">
      <c r="A3" s="96" t="s">
        <v>17</v>
      </c>
      <c r="B3" s="96"/>
      <c r="C3" s="96"/>
      <c r="D3" s="96"/>
      <c r="E3" s="96"/>
      <c r="F3" s="96"/>
      <c r="G3" s="96"/>
      <c r="H3" s="96"/>
      <c r="I3" s="96"/>
      <c r="J3" s="96"/>
      <c r="K3" s="96"/>
    </row>
    <row r="4" spans="1:11" ht="24.95" customHeight="1" x14ac:dyDescent="0.2">
      <c r="B4" s="80" t="s">
        <v>18</v>
      </c>
      <c r="C4" s="80"/>
      <c r="D4" s="80"/>
      <c r="E4" s="80"/>
      <c r="F4" s="80"/>
      <c r="G4" s="80"/>
      <c r="H4" s="80"/>
      <c r="I4" s="80"/>
      <c r="J4" s="80"/>
      <c r="K4" s="80"/>
    </row>
    <row r="5" spans="1:11" ht="24.95" customHeight="1" x14ac:dyDescent="0.2">
      <c r="B5" s="19"/>
      <c r="C5" s="19"/>
      <c r="D5" s="19"/>
      <c r="E5" s="19"/>
      <c r="F5" s="19"/>
      <c r="G5" s="19"/>
      <c r="H5" s="19"/>
      <c r="I5" s="19"/>
      <c r="J5" s="19"/>
      <c r="K5" s="19"/>
    </row>
    <row r="6" spans="1:11" ht="24.95" customHeight="1" x14ac:dyDescent="0.2">
      <c r="B6" s="2"/>
      <c r="C6" s="2"/>
      <c r="D6" s="2"/>
      <c r="E6" s="2"/>
      <c r="F6" s="2"/>
      <c r="G6" s="2"/>
      <c r="H6" s="2"/>
      <c r="I6" s="98" t="s">
        <v>1</v>
      </c>
      <c r="J6" s="98"/>
      <c r="K6" s="98"/>
    </row>
    <row r="7" spans="1:11" ht="24.95" customHeight="1" x14ac:dyDescent="0.2">
      <c r="B7" s="99" t="s">
        <v>19</v>
      </c>
      <c r="C7" s="99" t="s">
        <v>20</v>
      </c>
      <c r="D7" s="99" t="s">
        <v>21</v>
      </c>
      <c r="E7" s="99" t="s">
        <v>22</v>
      </c>
      <c r="F7" s="99" t="s">
        <v>23</v>
      </c>
      <c r="G7" s="21" t="s">
        <v>24</v>
      </c>
      <c r="H7" s="22"/>
      <c r="I7" s="21"/>
      <c r="J7" s="93" t="s">
        <v>25</v>
      </c>
      <c r="K7" s="94"/>
    </row>
    <row r="8" spans="1:11" ht="24.95" customHeight="1" x14ac:dyDescent="0.2">
      <c r="B8" s="99"/>
      <c r="C8" s="99"/>
      <c r="D8" s="99"/>
      <c r="E8" s="99"/>
      <c r="F8" s="99"/>
      <c r="G8" s="20" t="s">
        <v>26</v>
      </c>
      <c r="H8" s="23" t="s">
        <v>27</v>
      </c>
      <c r="I8" s="20" t="s">
        <v>28</v>
      </c>
      <c r="J8" s="24" t="s">
        <v>29</v>
      </c>
      <c r="K8" s="24" t="s">
        <v>28</v>
      </c>
    </row>
    <row r="9" spans="1:11" ht="16.5" customHeight="1" x14ac:dyDescent="0.2">
      <c r="B9" s="86" t="s">
        <v>30</v>
      </c>
      <c r="C9" s="95" t="s">
        <v>31</v>
      </c>
      <c r="D9" s="95" t="s">
        <v>32</v>
      </c>
      <c r="E9" s="25" t="s">
        <v>33</v>
      </c>
      <c r="F9" s="26">
        <v>242</v>
      </c>
      <c r="G9" s="27" t="s">
        <v>34</v>
      </c>
      <c r="H9" s="26">
        <v>139788</v>
      </c>
      <c r="I9" s="28">
        <v>167787</v>
      </c>
      <c r="J9" s="29">
        <v>6530025.1500000004</v>
      </c>
      <c r="K9" s="30">
        <v>5493765.4100000001</v>
      </c>
    </row>
    <row r="10" spans="1:11" ht="16.5" customHeight="1" x14ac:dyDescent="0.2">
      <c r="B10" s="87"/>
      <c r="C10" s="95"/>
      <c r="D10" s="95"/>
      <c r="E10" s="25" t="s">
        <v>35</v>
      </c>
      <c r="F10" s="26">
        <v>355</v>
      </c>
      <c r="G10" s="27" t="s">
        <v>34</v>
      </c>
      <c r="H10" s="26">
        <v>254063</v>
      </c>
      <c r="I10" s="28">
        <v>254210</v>
      </c>
      <c r="J10" s="29">
        <v>11867071.970000001</v>
      </c>
      <c r="K10" s="30">
        <v>8468980.1099999994</v>
      </c>
    </row>
    <row r="11" spans="1:11" ht="16.5" customHeight="1" x14ac:dyDescent="0.2">
      <c r="B11" s="87"/>
      <c r="C11" s="25" t="s">
        <v>36</v>
      </c>
      <c r="D11" s="25" t="s">
        <v>32</v>
      </c>
      <c r="E11" s="25" t="s">
        <v>37</v>
      </c>
      <c r="F11" s="26">
        <v>707</v>
      </c>
      <c r="G11" s="27" t="s">
        <v>34</v>
      </c>
      <c r="H11" s="26">
        <v>540990</v>
      </c>
      <c r="I11" s="28">
        <v>606100</v>
      </c>
      <c r="J11" s="29">
        <v>19096099.789999999</v>
      </c>
      <c r="K11" s="30">
        <v>14602063.33</v>
      </c>
    </row>
    <row r="12" spans="1:11" ht="16.5" customHeight="1" x14ac:dyDescent="0.2">
      <c r="B12" s="87"/>
      <c r="C12" s="31" t="s">
        <v>38</v>
      </c>
      <c r="D12" s="25" t="s">
        <v>32</v>
      </c>
      <c r="E12" s="25" t="s">
        <v>39</v>
      </c>
      <c r="F12" s="26">
        <v>177</v>
      </c>
      <c r="G12" s="27" t="s">
        <v>34</v>
      </c>
      <c r="H12" s="26">
        <v>97818</v>
      </c>
      <c r="I12" s="28">
        <v>57864</v>
      </c>
      <c r="J12" s="29">
        <v>2557796.87</v>
      </c>
      <c r="K12" s="30">
        <v>1577871.08</v>
      </c>
    </row>
    <row r="13" spans="1:11" ht="16.5" customHeight="1" x14ac:dyDescent="0.2">
      <c r="B13" s="88"/>
      <c r="C13" s="31" t="s">
        <v>40</v>
      </c>
      <c r="D13" s="25" t="s">
        <v>41</v>
      </c>
      <c r="E13" s="25" t="s">
        <v>42</v>
      </c>
      <c r="F13" s="26">
        <v>2689</v>
      </c>
      <c r="G13" s="27" t="s">
        <v>34</v>
      </c>
      <c r="H13" s="26">
        <v>1099631</v>
      </c>
      <c r="I13" s="28">
        <v>955568</v>
      </c>
      <c r="J13" s="29">
        <v>43830925.280000001</v>
      </c>
      <c r="K13" s="30">
        <v>31508691.449999999</v>
      </c>
    </row>
    <row r="14" spans="1:11" ht="16.5" customHeight="1" x14ac:dyDescent="0.2">
      <c r="B14" s="85" t="s">
        <v>43</v>
      </c>
      <c r="C14" s="85"/>
      <c r="D14" s="85"/>
      <c r="E14" s="85"/>
      <c r="F14" s="33">
        <f>SUM(F9:F13)</f>
        <v>4170</v>
      </c>
      <c r="G14" s="34"/>
      <c r="H14" s="34"/>
      <c r="I14" s="34"/>
      <c r="J14" s="35">
        <f>SUM(J9:J13)</f>
        <v>83881919.060000002</v>
      </c>
      <c r="K14" s="36">
        <f>SUM(K9:K13)</f>
        <v>61651371.379999995</v>
      </c>
    </row>
    <row r="15" spans="1:11" ht="16.5" customHeight="1" x14ac:dyDescent="0.2">
      <c r="B15" s="86" t="s">
        <v>44</v>
      </c>
      <c r="C15" s="89" t="s">
        <v>45</v>
      </c>
      <c r="D15" s="89" t="s">
        <v>46</v>
      </c>
      <c r="E15" s="25" t="s">
        <v>47</v>
      </c>
      <c r="F15" s="37">
        <v>0</v>
      </c>
      <c r="G15" s="37" t="s">
        <v>48</v>
      </c>
      <c r="H15" s="38" t="s">
        <v>32</v>
      </c>
      <c r="I15" s="37">
        <v>16831</v>
      </c>
      <c r="J15" s="39" t="s">
        <v>32</v>
      </c>
      <c r="K15" s="40">
        <v>1093301.81</v>
      </c>
    </row>
    <row r="16" spans="1:11" ht="16.5" customHeight="1" x14ac:dyDescent="0.2">
      <c r="B16" s="87"/>
      <c r="C16" s="90"/>
      <c r="D16" s="90"/>
      <c r="E16" s="25" t="s">
        <v>42</v>
      </c>
      <c r="F16" s="37">
        <v>1797</v>
      </c>
      <c r="G16" s="37" t="s">
        <v>34</v>
      </c>
      <c r="H16" s="37">
        <v>61819</v>
      </c>
      <c r="I16" s="37">
        <v>67580</v>
      </c>
      <c r="J16" s="29">
        <v>6186960.3600000003</v>
      </c>
      <c r="K16" s="40">
        <v>4145721.9</v>
      </c>
    </row>
    <row r="17" spans="2:11" ht="16.5" customHeight="1" x14ac:dyDescent="0.2">
      <c r="B17" s="87"/>
      <c r="C17" s="90"/>
      <c r="D17" s="91"/>
      <c r="E17" s="25" t="s">
        <v>49</v>
      </c>
      <c r="F17" s="26">
        <v>1643</v>
      </c>
      <c r="G17" s="37" t="s">
        <v>34</v>
      </c>
      <c r="H17" s="38" t="s">
        <v>32</v>
      </c>
      <c r="I17" s="37">
        <v>3498</v>
      </c>
      <c r="J17" s="42" t="s">
        <v>32</v>
      </c>
      <c r="K17" s="40">
        <v>362241.61</v>
      </c>
    </row>
    <row r="18" spans="2:11" ht="16.5" customHeight="1" x14ac:dyDescent="0.2">
      <c r="B18" s="87"/>
      <c r="C18" s="90"/>
      <c r="D18" s="89" t="s">
        <v>50</v>
      </c>
      <c r="E18" s="25" t="s">
        <v>47</v>
      </c>
      <c r="F18" s="26">
        <v>0</v>
      </c>
      <c r="G18" s="37" t="s">
        <v>48</v>
      </c>
      <c r="H18" s="38" t="s">
        <v>32</v>
      </c>
      <c r="I18" s="37">
        <v>77187</v>
      </c>
      <c r="J18" s="42" t="s">
        <v>32</v>
      </c>
      <c r="K18" s="40">
        <v>4924644.43</v>
      </c>
    </row>
    <row r="19" spans="2:11" ht="16.5" customHeight="1" x14ac:dyDescent="0.2">
      <c r="B19" s="87"/>
      <c r="C19" s="91"/>
      <c r="D19" s="91"/>
      <c r="E19" s="25" t="s">
        <v>42</v>
      </c>
      <c r="F19" s="37">
        <v>298</v>
      </c>
      <c r="G19" s="37" t="s">
        <v>34</v>
      </c>
      <c r="H19" s="37">
        <v>5566</v>
      </c>
      <c r="I19" s="37">
        <v>7101</v>
      </c>
      <c r="J19" s="29">
        <v>666403.23</v>
      </c>
      <c r="K19" s="40">
        <v>433729.38</v>
      </c>
    </row>
    <row r="20" spans="2:11" ht="16.5" customHeight="1" x14ac:dyDescent="0.2">
      <c r="B20" s="87"/>
      <c r="C20" s="31" t="s">
        <v>51</v>
      </c>
      <c r="D20" s="25" t="s">
        <v>32</v>
      </c>
      <c r="E20" s="25" t="s">
        <v>42</v>
      </c>
      <c r="F20" s="37">
        <v>310</v>
      </c>
      <c r="G20" s="37" t="s">
        <v>34</v>
      </c>
      <c r="H20" s="37">
        <v>8061</v>
      </c>
      <c r="I20" s="37">
        <v>9195</v>
      </c>
      <c r="J20" s="29">
        <v>1261013.95</v>
      </c>
      <c r="K20" s="40">
        <v>433598.11</v>
      </c>
    </row>
    <row r="21" spans="2:11" ht="16.5" customHeight="1" x14ac:dyDescent="0.2">
      <c r="B21" s="87"/>
      <c r="C21" s="89" t="s">
        <v>52</v>
      </c>
      <c r="D21" s="89" t="s">
        <v>32</v>
      </c>
      <c r="E21" s="25" t="s">
        <v>47</v>
      </c>
      <c r="F21" s="37"/>
      <c r="G21" s="37" t="s">
        <v>48</v>
      </c>
      <c r="H21" s="38" t="s">
        <v>32</v>
      </c>
      <c r="I21" s="37">
        <v>207749</v>
      </c>
      <c r="J21" s="42" t="s">
        <v>32</v>
      </c>
      <c r="K21" s="40">
        <v>9523950.0399999991</v>
      </c>
    </row>
    <row r="22" spans="2:11" ht="16.5" customHeight="1" x14ac:dyDescent="0.2">
      <c r="B22" s="87"/>
      <c r="C22" s="91"/>
      <c r="D22" s="91"/>
      <c r="E22" s="25" t="s">
        <v>42</v>
      </c>
      <c r="F22" s="26">
        <v>1325</v>
      </c>
      <c r="G22" s="27" t="s">
        <v>34</v>
      </c>
      <c r="H22" s="26">
        <v>75359</v>
      </c>
      <c r="I22" s="37">
        <v>54513</v>
      </c>
      <c r="J22" s="29">
        <v>9266077.25</v>
      </c>
      <c r="K22" s="40">
        <v>6356564.5</v>
      </c>
    </row>
    <row r="23" spans="2:11" ht="16.5" customHeight="1" x14ac:dyDescent="0.2">
      <c r="B23" s="88"/>
      <c r="C23" s="31" t="s">
        <v>53</v>
      </c>
      <c r="D23" s="31" t="s">
        <v>32</v>
      </c>
      <c r="E23" s="25" t="s">
        <v>42</v>
      </c>
      <c r="F23" s="37">
        <v>16</v>
      </c>
      <c r="G23" s="37" t="s">
        <v>34</v>
      </c>
      <c r="H23" s="37">
        <v>1372</v>
      </c>
      <c r="I23" s="37">
        <v>568</v>
      </c>
      <c r="J23" s="29">
        <v>311120.96999999997</v>
      </c>
      <c r="K23" s="40">
        <v>44644.79</v>
      </c>
    </row>
    <row r="24" spans="2:11" ht="16.5" customHeight="1" x14ac:dyDescent="0.2">
      <c r="B24" s="85" t="s">
        <v>54</v>
      </c>
      <c r="C24" s="85"/>
      <c r="D24" s="85"/>
      <c r="E24" s="85"/>
      <c r="F24" s="43">
        <f>SUM(F15:F23)</f>
        <v>5389</v>
      </c>
      <c r="G24" s="34"/>
      <c r="H24" s="34"/>
      <c r="I24" s="34"/>
      <c r="J24" s="36">
        <f>SUM(J15:J23)</f>
        <v>17691575.759999998</v>
      </c>
      <c r="K24" s="36">
        <f>SUM(K15:K23)</f>
        <v>27318396.57</v>
      </c>
    </row>
    <row r="25" spans="2:11" ht="16.5" customHeight="1" x14ac:dyDescent="0.2">
      <c r="B25" s="86" t="s">
        <v>55</v>
      </c>
      <c r="C25" s="89" t="s">
        <v>56</v>
      </c>
      <c r="D25" s="89" t="s">
        <v>57</v>
      </c>
      <c r="E25" s="25" t="s">
        <v>58</v>
      </c>
      <c r="F25" s="26">
        <v>3762</v>
      </c>
      <c r="G25" s="27" t="s">
        <v>34</v>
      </c>
      <c r="H25" s="26">
        <v>145076</v>
      </c>
      <c r="I25" s="27">
        <v>132067</v>
      </c>
      <c r="J25" s="44">
        <v>12131552.529999999</v>
      </c>
      <c r="K25" s="45">
        <v>6671092.7000000002</v>
      </c>
    </row>
    <row r="26" spans="2:11" ht="16.5" customHeight="1" x14ac:dyDescent="0.2">
      <c r="B26" s="87"/>
      <c r="C26" s="90"/>
      <c r="D26" s="90"/>
      <c r="E26" s="25" t="s">
        <v>59</v>
      </c>
      <c r="F26" s="26">
        <v>7615</v>
      </c>
      <c r="G26" s="26" t="s">
        <v>34</v>
      </c>
      <c r="H26" s="26">
        <v>142506</v>
      </c>
      <c r="I26" s="27">
        <v>131453</v>
      </c>
      <c r="J26" s="44">
        <v>11921985.68</v>
      </c>
      <c r="K26" s="45">
        <v>6846407.1399999997</v>
      </c>
    </row>
    <row r="27" spans="2:11" ht="16.5" customHeight="1" x14ac:dyDescent="0.2">
      <c r="B27" s="87"/>
      <c r="C27" s="90"/>
      <c r="D27" s="90"/>
      <c r="E27" s="25" t="s">
        <v>60</v>
      </c>
      <c r="F27" s="26">
        <v>878</v>
      </c>
      <c r="G27" s="26" t="s">
        <v>34</v>
      </c>
      <c r="H27" s="26">
        <v>32979</v>
      </c>
      <c r="I27" s="27">
        <v>33513</v>
      </c>
      <c r="J27" s="44">
        <v>3267412.61</v>
      </c>
      <c r="K27" s="45">
        <v>1865258.93</v>
      </c>
    </row>
    <row r="28" spans="2:11" ht="16.5" customHeight="1" x14ac:dyDescent="0.2">
      <c r="B28" s="87"/>
      <c r="C28" s="91"/>
      <c r="D28" s="91"/>
      <c r="E28" s="25" t="s">
        <v>61</v>
      </c>
      <c r="F28" s="26">
        <v>122</v>
      </c>
      <c r="G28" s="26" t="s">
        <v>34</v>
      </c>
      <c r="H28" s="26">
        <v>2178</v>
      </c>
      <c r="I28" s="27">
        <v>1962</v>
      </c>
      <c r="J28" s="44">
        <v>164771.22</v>
      </c>
      <c r="K28" s="45">
        <v>88426.48</v>
      </c>
    </row>
    <row r="29" spans="2:11" ht="16.5" customHeight="1" x14ac:dyDescent="0.2">
      <c r="B29" s="87"/>
      <c r="C29" s="89" t="s">
        <v>62</v>
      </c>
      <c r="D29" s="89" t="s">
        <v>63</v>
      </c>
      <c r="E29" s="25" t="s">
        <v>64</v>
      </c>
      <c r="F29" s="26">
        <v>4176</v>
      </c>
      <c r="G29" s="26" t="s">
        <v>34</v>
      </c>
      <c r="H29" s="46" t="s">
        <v>32</v>
      </c>
      <c r="I29" s="37">
        <v>23751</v>
      </c>
      <c r="J29" s="42" t="s">
        <v>32</v>
      </c>
      <c r="K29" s="40">
        <v>16823876.129999999</v>
      </c>
    </row>
    <row r="30" spans="2:11" ht="16.5" customHeight="1" x14ac:dyDescent="0.2">
      <c r="B30" s="87"/>
      <c r="C30" s="90"/>
      <c r="D30" s="91"/>
      <c r="E30" s="25" t="s">
        <v>65</v>
      </c>
      <c r="F30" s="26">
        <v>1097</v>
      </c>
      <c r="G30" s="26" t="s">
        <v>34</v>
      </c>
      <c r="H30" s="46" t="s">
        <v>32</v>
      </c>
      <c r="I30" s="37">
        <v>1134</v>
      </c>
      <c r="J30" s="42" t="s">
        <v>32</v>
      </c>
      <c r="K30" s="40">
        <v>795006.14</v>
      </c>
    </row>
    <row r="31" spans="2:11" ht="16.5" customHeight="1" x14ac:dyDescent="0.2">
      <c r="B31" s="88"/>
      <c r="C31" s="91"/>
      <c r="D31" s="41" t="s">
        <v>66</v>
      </c>
      <c r="E31" s="25" t="s">
        <v>67</v>
      </c>
      <c r="F31" s="26">
        <v>1750</v>
      </c>
      <c r="G31" s="26" t="s">
        <v>34</v>
      </c>
      <c r="H31" s="46" t="s">
        <v>32</v>
      </c>
      <c r="I31" s="37">
        <v>1750</v>
      </c>
      <c r="J31" s="42" t="s">
        <v>32</v>
      </c>
      <c r="K31" s="40">
        <v>1043754.81</v>
      </c>
    </row>
    <row r="32" spans="2:11" ht="16.5" customHeight="1" x14ac:dyDescent="0.2">
      <c r="B32" s="85" t="s">
        <v>68</v>
      </c>
      <c r="C32" s="85"/>
      <c r="D32" s="85"/>
      <c r="E32" s="85"/>
      <c r="F32" s="43">
        <f>SUM(F25:F31)</f>
        <v>19400</v>
      </c>
      <c r="G32" s="34"/>
      <c r="H32" s="34"/>
      <c r="I32" s="34"/>
      <c r="J32" s="36">
        <f>SUM(J25:J31)</f>
        <v>27485722.039999999</v>
      </c>
      <c r="K32" s="36">
        <f>SUM(K25:K31)</f>
        <v>34133822.329999998</v>
      </c>
    </row>
    <row r="33" spans="2:11" ht="16.5" customHeight="1" x14ac:dyDescent="0.2">
      <c r="B33" s="86" t="s">
        <v>69</v>
      </c>
      <c r="C33" s="47" t="s">
        <v>70</v>
      </c>
      <c r="D33" s="48" t="s">
        <v>32</v>
      </c>
      <c r="E33" s="26" t="s">
        <v>42</v>
      </c>
      <c r="F33" s="37">
        <v>164</v>
      </c>
      <c r="G33" s="37" t="s">
        <v>71</v>
      </c>
      <c r="H33" s="37">
        <v>14977</v>
      </c>
      <c r="I33" s="37">
        <v>3192</v>
      </c>
      <c r="J33" s="29">
        <v>505625.2</v>
      </c>
      <c r="K33" s="40">
        <v>241582.25</v>
      </c>
    </row>
    <row r="34" spans="2:11" ht="16.5" customHeight="1" x14ac:dyDescent="0.2">
      <c r="B34" s="87"/>
      <c r="C34" s="89" t="s">
        <v>72</v>
      </c>
      <c r="D34" s="89" t="s">
        <v>32</v>
      </c>
      <c r="E34" s="25" t="s">
        <v>73</v>
      </c>
      <c r="F34" s="37">
        <v>0</v>
      </c>
      <c r="G34" s="37" t="s">
        <v>71</v>
      </c>
      <c r="H34" s="37">
        <v>600</v>
      </c>
      <c r="I34" s="37">
        <v>933</v>
      </c>
      <c r="J34" s="29">
        <v>65152.49</v>
      </c>
      <c r="K34" s="40">
        <v>65509.440000000002</v>
      </c>
    </row>
    <row r="35" spans="2:11" ht="16.5" customHeight="1" x14ac:dyDescent="0.2">
      <c r="B35" s="87"/>
      <c r="C35" s="90"/>
      <c r="D35" s="90"/>
      <c r="E35" s="25" t="s">
        <v>74</v>
      </c>
      <c r="F35" s="37">
        <v>0</v>
      </c>
      <c r="G35" s="37" t="s">
        <v>71</v>
      </c>
      <c r="H35" s="37">
        <v>480</v>
      </c>
      <c r="I35" s="37">
        <v>506</v>
      </c>
      <c r="J35" s="29">
        <v>163474.97</v>
      </c>
      <c r="K35" s="40">
        <v>126665.43</v>
      </c>
    </row>
    <row r="36" spans="2:11" ht="16.5" customHeight="1" x14ac:dyDescent="0.2">
      <c r="B36" s="87"/>
      <c r="C36" s="90"/>
      <c r="D36" s="90"/>
      <c r="E36" s="25" t="s">
        <v>75</v>
      </c>
      <c r="F36" s="37">
        <v>31589</v>
      </c>
      <c r="G36" s="37" t="s">
        <v>71</v>
      </c>
      <c r="H36" s="37">
        <v>19922</v>
      </c>
      <c r="I36" s="37">
        <v>35490</v>
      </c>
      <c r="J36" s="29">
        <v>2381636.2000000002</v>
      </c>
      <c r="K36" s="40">
        <v>2314374.29</v>
      </c>
    </row>
    <row r="37" spans="2:11" ht="16.5" customHeight="1" x14ac:dyDescent="0.2">
      <c r="B37" s="87"/>
      <c r="C37" s="90"/>
      <c r="D37" s="90"/>
      <c r="E37" s="25" t="s">
        <v>49</v>
      </c>
      <c r="F37" s="37">
        <v>5649</v>
      </c>
      <c r="G37" s="37" t="s">
        <v>34</v>
      </c>
      <c r="H37" s="37">
        <v>69305</v>
      </c>
      <c r="I37" s="37">
        <v>90037</v>
      </c>
      <c r="J37" s="29">
        <v>8605957.9900000002</v>
      </c>
      <c r="K37" s="40">
        <v>6370432.3399999999</v>
      </c>
    </row>
    <row r="38" spans="2:11" ht="16.5" customHeight="1" x14ac:dyDescent="0.2">
      <c r="B38" s="88"/>
      <c r="C38" s="91"/>
      <c r="D38" s="91"/>
      <c r="E38" s="25" t="s">
        <v>76</v>
      </c>
      <c r="F38" s="37">
        <v>0</v>
      </c>
      <c r="G38" s="37" t="s">
        <v>71</v>
      </c>
      <c r="H38" s="37">
        <v>5325</v>
      </c>
      <c r="I38" s="37">
        <v>6563</v>
      </c>
      <c r="J38" s="29">
        <v>682214.79</v>
      </c>
      <c r="K38" s="40">
        <v>446800.43</v>
      </c>
    </row>
    <row r="39" spans="2:11" ht="16.5" customHeight="1" x14ac:dyDescent="0.2">
      <c r="B39" s="32"/>
      <c r="C39" s="32"/>
      <c r="D39" s="32"/>
      <c r="E39" s="32" t="s">
        <v>77</v>
      </c>
      <c r="F39" s="43">
        <f>SUM(F33:F38)</f>
        <v>37402</v>
      </c>
      <c r="G39" s="34"/>
      <c r="H39" s="34"/>
      <c r="I39" s="34"/>
      <c r="J39" s="36">
        <f>SUM(J33:J38)</f>
        <v>12404061.640000001</v>
      </c>
      <c r="K39" s="36">
        <f>SUM(K33:K38)</f>
        <v>9565364.1799999997</v>
      </c>
    </row>
    <row r="40" spans="2:11" ht="6.75" customHeight="1" x14ac:dyDescent="0.2">
      <c r="B40" s="49"/>
      <c r="C40" s="49"/>
      <c r="D40" s="49"/>
      <c r="E40" s="49"/>
      <c r="F40" s="50"/>
      <c r="G40" s="50"/>
      <c r="H40" s="50"/>
      <c r="I40" s="50"/>
      <c r="J40" s="51"/>
      <c r="K40" s="51"/>
    </row>
    <row r="41" spans="2:11" ht="12.75" x14ac:dyDescent="0.2">
      <c r="B41" s="85" t="s">
        <v>78</v>
      </c>
      <c r="C41" s="85"/>
      <c r="D41" s="85"/>
      <c r="E41" s="85"/>
      <c r="F41" s="33">
        <f>F14+F24+F32+F39</f>
        <v>66361</v>
      </c>
      <c r="G41" s="34"/>
      <c r="H41" s="34"/>
      <c r="I41" s="34"/>
      <c r="J41" s="36">
        <f>J14+J24+J32+J39</f>
        <v>141463278.5</v>
      </c>
      <c r="K41" s="36">
        <f>K14+K24+K32+K39</f>
        <v>132668954.45999998</v>
      </c>
    </row>
    <row r="42" spans="2:11" ht="24.75" customHeight="1" x14ac:dyDescent="0.2">
      <c r="B42" s="92" t="s">
        <v>79</v>
      </c>
      <c r="C42" s="92"/>
      <c r="D42" s="92"/>
      <c r="E42" s="92"/>
      <c r="F42" s="92"/>
      <c r="G42" s="92"/>
      <c r="H42" s="92"/>
      <c r="I42" s="92"/>
      <c r="J42" s="92"/>
      <c r="K42" s="92"/>
    </row>
    <row r="43" spans="2:11" ht="24.75" customHeight="1" x14ac:dyDescent="0.2">
      <c r="H43" s="84"/>
      <c r="I43" s="84"/>
      <c r="J43" s="84"/>
      <c r="K43" s="54"/>
    </row>
    <row r="44" spans="2:11" ht="24.75" customHeight="1" x14ac:dyDescent="0.2">
      <c r="K44" s="54"/>
    </row>
    <row r="45" spans="2:11" ht="24.75" customHeight="1" x14ac:dyDescent="0.2">
      <c r="K45" s="54"/>
    </row>
    <row r="46" spans="2:11" ht="24.75" customHeight="1" x14ac:dyDescent="0.2">
      <c r="K46" s="54"/>
    </row>
    <row r="47" spans="2:11" ht="24.75" customHeight="1" x14ac:dyDescent="0.2">
      <c r="K47" s="54"/>
    </row>
    <row r="48" spans="2:11" ht="24.75" customHeight="1" x14ac:dyDescent="0.2">
      <c r="J48" s="55"/>
      <c r="K48" s="54"/>
    </row>
    <row r="49" spans="11:11" ht="24.75" customHeight="1" x14ac:dyDescent="0.2">
      <c r="K49" s="55"/>
    </row>
    <row r="51" spans="11:11" ht="24.75" customHeight="1" x14ac:dyDescent="0.2">
      <c r="K51" s="54"/>
    </row>
    <row r="53" spans="11:11" ht="24.75" customHeight="1" x14ac:dyDescent="0.2">
      <c r="K53" s="54">
        <f>K41+K51</f>
        <v>132668954.45999998</v>
      </c>
    </row>
    <row r="54" spans="11:11" ht="24.75" customHeight="1" x14ac:dyDescent="0.2">
      <c r="K54" s="56">
        <f>K53/'[1]Quadro Resumo'!G9</f>
        <v>0.3419020335541445</v>
      </c>
    </row>
  </sheetData>
  <mergeCells count="34">
    <mergeCell ref="A1:K1"/>
    <mergeCell ref="A2:K2"/>
    <mergeCell ref="A3:K3"/>
    <mergeCell ref="B4:K4"/>
    <mergeCell ref="I6:K6"/>
    <mergeCell ref="J7:K7"/>
    <mergeCell ref="B9:B13"/>
    <mergeCell ref="C9:C10"/>
    <mergeCell ref="D9:D10"/>
    <mergeCell ref="B14:E14"/>
    <mergeCell ref="B7:B8"/>
    <mergeCell ref="C7:C8"/>
    <mergeCell ref="D7:D8"/>
    <mergeCell ref="E7:E8"/>
    <mergeCell ref="F7:F8"/>
    <mergeCell ref="D21:D22"/>
    <mergeCell ref="B24:E24"/>
    <mergeCell ref="B25:B31"/>
    <mergeCell ref="C25:C28"/>
    <mergeCell ref="D25:D28"/>
    <mergeCell ref="C29:C31"/>
    <mergeCell ref="D29:D30"/>
    <mergeCell ref="B15:B23"/>
    <mergeCell ref="C15:C19"/>
    <mergeCell ref="D15:D17"/>
    <mergeCell ref="D18:D19"/>
    <mergeCell ref="C21:C22"/>
    <mergeCell ref="H43:J43"/>
    <mergeCell ref="B32:E32"/>
    <mergeCell ref="B33:B38"/>
    <mergeCell ref="C34:C38"/>
    <mergeCell ref="D34:D38"/>
    <mergeCell ref="B41:E41"/>
    <mergeCell ref="B42:K42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F2977-37DF-4909-8CE5-2CFEDA67DFFC}">
  <sheetPr>
    <tabColor rgb="FF00B050"/>
  </sheetPr>
  <dimension ref="A1:Q45"/>
  <sheetViews>
    <sheetView showGridLines="0" zoomScale="89" zoomScaleNormal="89" workbookViewId="0">
      <pane xSplit="5" ySplit="4" topLeftCell="F5" activePane="bottomRight" state="frozen"/>
      <selection activeCell="C17" sqref="C17"/>
      <selection pane="topRight" activeCell="C17" sqref="C17"/>
      <selection pane="bottomLeft" activeCell="C17" sqref="C17"/>
      <selection pane="bottomRight" activeCell="J23" sqref="J23"/>
    </sheetView>
  </sheetViews>
  <sheetFormatPr defaultRowHeight="24.75" customHeight="1" x14ac:dyDescent="0.2"/>
  <cols>
    <col min="1" max="1" width="3.85546875" style="2" customWidth="1"/>
    <col min="2" max="2" width="10.7109375" style="52" customWidth="1"/>
    <col min="3" max="3" width="29.7109375" style="52" customWidth="1"/>
    <col min="4" max="4" width="26.28515625" style="52" bestFit="1" customWidth="1"/>
    <col min="5" max="5" width="35.7109375" style="52" bestFit="1" customWidth="1"/>
    <col min="6" max="6" width="14.42578125" style="52" customWidth="1"/>
    <col min="7" max="7" width="14.7109375" style="52" customWidth="1"/>
    <col min="8" max="9" width="14.28515625" style="52" customWidth="1"/>
    <col min="10" max="10" width="15.28515625" style="52" customWidth="1"/>
    <col min="11" max="11" width="15.28515625" style="52" bestFit="1" customWidth="1"/>
    <col min="12" max="12" width="15.28515625" style="2" bestFit="1" customWidth="1"/>
    <col min="13" max="13" width="14.5703125" style="2" bestFit="1" customWidth="1"/>
    <col min="14" max="14" width="15.28515625" style="2" bestFit="1" customWidth="1"/>
    <col min="15" max="15" width="13.5703125" style="2" bestFit="1" customWidth="1"/>
    <col min="16" max="16384" width="9.140625" style="2"/>
  </cols>
  <sheetData>
    <row r="1" spans="1:14" ht="24.95" customHeight="1" x14ac:dyDescent="0.2">
      <c r="A1" s="96" t="s">
        <v>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M1" s="57"/>
    </row>
    <row r="2" spans="1:14" ht="24.95" customHeight="1" x14ac:dyDescent="0.2">
      <c r="A2" s="97" t="s">
        <v>16</v>
      </c>
      <c r="B2" s="97"/>
      <c r="C2" s="97"/>
      <c r="D2" s="97"/>
      <c r="E2" s="97"/>
      <c r="F2" s="97"/>
      <c r="G2" s="97"/>
      <c r="H2" s="97"/>
      <c r="I2" s="97"/>
      <c r="J2" s="97"/>
      <c r="K2" s="97"/>
      <c r="M2" s="57"/>
    </row>
    <row r="3" spans="1:14" ht="24.95" customHeight="1" x14ac:dyDescent="0.2">
      <c r="A3" s="96" t="s">
        <v>80</v>
      </c>
      <c r="B3" s="96"/>
      <c r="C3" s="96"/>
      <c r="D3" s="96"/>
      <c r="E3" s="96"/>
      <c r="F3" s="96"/>
      <c r="G3" s="96"/>
      <c r="H3" s="96"/>
      <c r="I3" s="96"/>
      <c r="J3" s="96"/>
      <c r="K3" s="96"/>
      <c r="M3" s="57"/>
    </row>
    <row r="4" spans="1:14" ht="24.95" customHeight="1" x14ac:dyDescent="0.2">
      <c r="B4" s="80" t="s">
        <v>81</v>
      </c>
      <c r="C4" s="80"/>
      <c r="D4" s="80"/>
      <c r="E4" s="80"/>
      <c r="F4" s="80"/>
      <c r="G4" s="80"/>
      <c r="H4" s="80"/>
      <c r="I4" s="80"/>
      <c r="J4" s="80"/>
      <c r="K4" s="80"/>
    </row>
    <row r="5" spans="1:14" ht="24.95" customHeight="1" x14ac:dyDescent="0.2">
      <c r="B5" s="3"/>
      <c r="C5" s="3"/>
      <c r="D5" s="3"/>
      <c r="E5" s="3"/>
      <c r="F5" s="3"/>
      <c r="G5" s="3"/>
      <c r="H5" s="3"/>
      <c r="I5" s="3"/>
      <c r="J5" s="3"/>
      <c r="K5" s="3"/>
    </row>
    <row r="6" spans="1:14" ht="24.95" customHeight="1" x14ac:dyDescent="0.2">
      <c r="B6" s="58"/>
      <c r="C6" s="58"/>
      <c r="D6" s="58"/>
      <c r="E6" s="58"/>
      <c r="F6" s="58"/>
      <c r="G6" s="58"/>
      <c r="H6" s="2"/>
      <c r="I6" s="98" t="s">
        <v>1</v>
      </c>
      <c r="J6" s="98"/>
      <c r="K6" s="98"/>
    </row>
    <row r="7" spans="1:14" ht="24.95" customHeight="1" x14ac:dyDescent="0.2">
      <c r="B7" s="99" t="s">
        <v>19</v>
      </c>
      <c r="C7" s="99" t="s">
        <v>20</v>
      </c>
      <c r="D7" s="99" t="s">
        <v>21</v>
      </c>
      <c r="E7" s="99" t="s">
        <v>22</v>
      </c>
      <c r="F7" s="99" t="s">
        <v>23</v>
      </c>
      <c r="G7" s="21" t="s">
        <v>24</v>
      </c>
      <c r="H7" s="21"/>
      <c r="I7" s="21"/>
      <c r="J7" s="93" t="s">
        <v>25</v>
      </c>
      <c r="K7" s="94"/>
      <c r="L7" s="57"/>
    </row>
    <row r="8" spans="1:14" ht="24.95" customHeight="1" x14ac:dyDescent="0.2">
      <c r="B8" s="99"/>
      <c r="C8" s="99"/>
      <c r="D8" s="99"/>
      <c r="E8" s="99"/>
      <c r="F8" s="99"/>
      <c r="G8" s="20" t="s">
        <v>26</v>
      </c>
      <c r="H8" s="20" t="s">
        <v>27</v>
      </c>
      <c r="I8" s="20" t="s">
        <v>28</v>
      </c>
      <c r="J8" s="20" t="s">
        <v>27</v>
      </c>
      <c r="K8" s="20" t="s">
        <v>28</v>
      </c>
      <c r="L8" s="59"/>
      <c r="M8" s="59"/>
      <c r="N8" s="59"/>
    </row>
    <row r="9" spans="1:14" ht="17.25" customHeight="1" x14ac:dyDescent="0.2">
      <c r="B9" s="103" t="s">
        <v>30</v>
      </c>
      <c r="C9" s="95" t="s">
        <v>31</v>
      </c>
      <c r="D9" s="95" t="s">
        <v>32</v>
      </c>
      <c r="E9" s="25" t="s">
        <v>33</v>
      </c>
      <c r="F9" s="26">
        <v>56</v>
      </c>
      <c r="G9" s="27" t="s">
        <v>82</v>
      </c>
      <c r="H9" s="26">
        <v>45634.570160524971</v>
      </c>
      <c r="I9" s="26">
        <v>41306</v>
      </c>
      <c r="J9" s="30">
        <v>2135842.5499999998</v>
      </c>
      <c r="K9" s="44">
        <v>1589321.4953479811</v>
      </c>
      <c r="L9" s="52"/>
      <c r="M9" s="52"/>
      <c r="N9" s="52"/>
    </row>
    <row r="10" spans="1:14" ht="17.25" customHeight="1" x14ac:dyDescent="0.2">
      <c r="B10" s="103"/>
      <c r="C10" s="95"/>
      <c r="D10" s="95"/>
      <c r="E10" s="25" t="s">
        <v>35</v>
      </c>
      <c r="F10" s="26">
        <v>203</v>
      </c>
      <c r="G10" s="27" t="s">
        <v>82</v>
      </c>
      <c r="H10" s="26">
        <v>132898.83618928571</v>
      </c>
      <c r="I10" s="26">
        <v>148186</v>
      </c>
      <c r="J10" s="30">
        <v>6219677.9800000004</v>
      </c>
      <c r="K10" s="44">
        <v>5283157.4919936722</v>
      </c>
      <c r="L10" s="60"/>
      <c r="M10" s="52"/>
      <c r="N10" s="52"/>
    </row>
    <row r="11" spans="1:14" ht="17.25" customHeight="1" x14ac:dyDescent="0.2">
      <c r="B11" s="103"/>
      <c r="C11" s="25" t="s">
        <v>36</v>
      </c>
      <c r="D11" s="25" t="s">
        <v>32</v>
      </c>
      <c r="E11" s="25" t="s">
        <v>37</v>
      </c>
      <c r="F11" s="26">
        <v>385</v>
      </c>
      <c r="G11" s="27" t="s">
        <v>82</v>
      </c>
      <c r="H11" s="26">
        <v>275914.46128048783</v>
      </c>
      <c r="I11" s="26">
        <v>340535</v>
      </c>
      <c r="J11" s="30">
        <v>9831820.6400000006</v>
      </c>
      <c r="K11" s="44">
        <v>8201367.4790969267</v>
      </c>
      <c r="L11" s="60"/>
      <c r="M11" s="52"/>
      <c r="N11" s="52"/>
    </row>
    <row r="12" spans="1:14" ht="17.25" customHeight="1" x14ac:dyDescent="0.2">
      <c r="B12" s="103"/>
      <c r="C12" s="31" t="s">
        <v>38</v>
      </c>
      <c r="D12" s="31" t="s">
        <v>32</v>
      </c>
      <c r="E12" s="25" t="s">
        <v>39</v>
      </c>
      <c r="F12" s="26">
        <v>136</v>
      </c>
      <c r="G12" s="27" t="s">
        <v>82</v>
      </c>
      <c r="H12" s="26">
        <v>97818</v>
      </c>
      <c r="I12" s="26">
        <v>55120</v>
      </c>
      <c r="J12" s="30">
        <v>2557796.87</v>
      </c>
      <c r="K12" s="44">
        <v>1497948.3470931314</v>
      </c>
      <c r="L12" s="60"/>
      <c r="M12" s="60"/>
      <c r="N12" s="52"/>
    </row>
    <row r="13" spans="1:14" ht="17.25" customHeight="1" x14ac:dyDescent="0.2">
      <c r="B13" s="103"/>
      <c r="C13" s="31" t="s">
        <v>40</v>
      </c>
      <c r="D13" s="31" t="s">
        <v>41</v>
      </c>
      <c r="E13" s="25" t="s">
        <v>42</v>
      </c>
      <c r="F13" s="26">
        <v>1855</v>
      </c>
      <c r="G13" s="27" t="s">
        <v>82</v>
      </c>
      <c r="H13" s="26">
        <v>786544.17736249999</v>
      </c>
      <c r="I13" s="26">
        <v>748305</v>
      </c>
      <c r="J13" s="30">
        <v>31579342.129999999</v>
      </c>
      <c r="K13" s="44">
        <v>24754752.581901856</v>
      </c>
      <c r="L13" s="52"/>
      <c r="M13" s="52"/>
      <c r="N13" s="52"/>
    </row>
    <row r="14" spans="1:14" ht="17.25" customHeight="1" x14ac:dyDescent="0.2">
      <c r="B14" s="85" t="s">
        <v>43</v>
      </c>
      <c r="C14" s="85"/>
      <c r="D14" s="85"/>
      <c r="E14" s="85"/>
      <c r="F14" s="33">
        <f>SUM(F9:F13)</f>
        <v>2635</v>
      </c>
      <c r="G14" s="34"/>
      <c r="H14" s="34"/>
      <c r="I14" s="34"/>
      <c r="J14" s="61">
        <f>SUM(J9:J13)</f>
        <v>52324480.170000002</v>
      </c>
      <c r="K14" s="61">
        <f>SUM(K9:K13)</f>
        <v>41326547.395433567</v>
      </c>
      <c r="L14" s="52"/>
      <c r="M14" s="54"/>
      <c r="N14" s="54"/>
    </row>
    <row r="15" spans="1:14" ht="17.25" customHeight="1" x14ac:dyDescent="0.2">
      <c r="B15" s="86" t="s">
        <v>44</v>
      </c>
      <c r="C15" s="104" t="s">
        <v>45</v>
      </c>
      <c r="D15" s="104" t="s">
        <v>46</v>
      </c>
      <c r="E15" s="25" t="s">
        <v>47</v>
      </c>
      <c r="F15" s="26">
        <v>0</v>
      </c>
      <c r="G15" s="27" t="s">
        <v>48</v>
      </c>
      <c r="H15" s="62" t="s">
        <v>32</v>
      </c>
      <c r="I15" s="37">
        <v>27</v>
      </c>
      <c r="J15" s="63" t="s">
        <v>32</v>
      </c>
      <c r="K15" s="29">
        <v>1685.12</v>
      </c>
      <c r="L15" s="52"/>
      <c r="M15" s="54"/>
      <c r="N15" s="54"/>
    </row>
    <row r="16" spans="1:14" ht="17.25" customHeight="1" x14ac:dyDescent="0.2">
      <c r="B16" s="87"/>
      <c r="C16" s="105"/>
      <c r="D16" s="105"/>
      <c r="E16" s="25" t="s">
        <v>42</v>
      </c>
      <c r="F16" s="26">
        <v>323</v>
      </c>
      <c r="G16" s="27" t="s">
        <v>82</v>
      </c>
      <c r="H16" s="26">
        <v>16085.195664736841</v>
      </c>
      <c r="I16" s="37">
        <v>24967</v>
      </c>
      <c r="J16" s="40">
        <v>1948808.2864326483</v>
      </c>
      <c r="K16" s="29">
        <v>1769017.97</v>
      </c>
      <c r="L16" s="52"/>
      <c r="M16" s="52"/>
      <c r="N16" s="52"/>
    </row>
    <row r="17" spans="2:14" ht="17.25" customHeight="1" x14ac:dyDescent="0.2">
      <c r="B17" s="87"/>
      <c r="C17" s="105"/>
      <c r="D17" s="106"/>
      <c r="E17" s="25" t="s">
        <v>49</v>
      </c>
      <c r="F17" s="26">
        <v>159</v>
      </c>
      <c r="G17" s="27" t="s">
        <v>82</v>
      </c>
      <c r="H17" s="46" t="s">
        <v>32</v>
      </c>
      <c r="I17" s="37">
        <v>1451</v>
      </c>
      <c r="J17" s="64" t="s">
        <v>32</v>
      </c>
      <c r="K17" s="29">
        <v>165354.06</v>
      </c>
      <c r="M17" s="52"/>
      <c r="N17" s="52"/>
    </row>
    <row r="18" spans="2:14" ht="17.25" customHeight="1" x14ac:dyDescent="0.2">
      <c r="B18" s="87"/>
      <c r="C18" s="105"/>
      <c r="D18" s="104" t="s">
        <v>50</v>
      </c>
      <c r="E18" s="25" t="s">
        <v>47</v>
      </c>
      <c r="F18" s="26">
        <v>0</v>
      </c>
      <c r="G18" s="27" t="s">
        <v>48</v>
      </c>
      <c r="H18" s="46"/>
      <c r="I18" s="37">
        <v>24</v>
      </c>
      <c r="J18" s="64"/>
      <c r="K18" s="29">
        <v>1497.88</v>
      </c>
      <c r="M18" s="52"/>
      <c r="N18" s="52"/>
    </row>
    <row r="19" spans="2:14" ht="17.25" customHeight="1" x14ac:dyDescent="0.2">
      <c r="B19" s="87"/>
      <c r="C19" s="106"/>
      <c r="D19" s="106"/>
      <c r="E19" s="25" t="s">
        <v>42</v>
      </c>
      <c r="F19" s="26">
        <v>42</v>
      </c>
      <c r="G19" s="27" t="s">
        <v>82</v>
      </c>
      <c r="H19" s="26">
        <v>816.25645161290322</v>
      </c>
      <c r="I19" s="37">
        <v>1713</v>
      </c>
      <c r="J19" s="40">
        <v>120696.62</v>
      </c>
      <c r="K19" s="29">
        <v>106911.5</v>
      </c>
      <c r="L19" s="52"/>
      <c r="M19" s="52"/>
      <c r="N19" s="52"/>
    </row>
    <row r="20" spans="2:14" ht="17.25" customHeight="1" x14ac:dyDescent="0.2">
      <c r="B20" s="87"/>
      <c r="C20" s="89" t="s">
        <v>52</v>
      </c>
      <c r="D20" s="89" t="s">
        <v>32</v>
      </c>
      <c r="E20" s="25" t="s">
        <v>47</v>
      </c>
      <c r="F20" s="26">
        <v>0</v>
      </c>
      <c r="G20" s="27" t="s">
        <v>48</v>
      </c>
      <c r="H20" s="46" t="s">
        <v>32</v>
      </c>
      <c r="I20" s="37">
        <v>477</v>
      </c>
      <c r="J20" s="40" t="s">
        <v>32</v>
      </c>
      <c r="K20" s="29">
        <v>65787.86</v>
      </c>
      <c r="L20" s="52"/>
      <c r="M20" s="52"/>
      <c r="N20" s="52"/>
    </row>
    <row r="21" spans="2:14" ht="17.25" customHeight="1" x14ac:dyDescent="0.2">
      <c r="B21" s="88"/>
      <c r="C21" s="91"/>
      <c r="D21" s="91"/>
      <c r="E21" s="25" t="s">
        <v>42</v>
      </c>
      <c r="F21" s="26">
        <v>310</v>
      </c>
      <c r="G21" s="27" t="s">
        <v>82</v>
      </c>
      <c r="H21" s="26">
        <v>34494.64981627719</v>
      </c>
      <c r="I21" s="27">
        <v>32636</v>
      </c>
      <c r="J21" s="30">
        <v>4949633.01</v>
      </c>
      <c r="K21" s="44">
        <v>4343322.5599999996</v>
      </c>
      <c r="L21" s="52"/>
      <c r="M21" s="52"/>
      <c r="N21" s="52"/>
    </row>
    <row r="22" spans="2:14" ht="17.25" customHeight="1" x14ac:dyDescent="0.2">
      <c r="B22" s="100" t="s">
        <v>54</v>
      </c>
      <c r="C22" s="101"/>
      <c r="D22" s="101"/>
      <c r="E22" s="102"/>
      <c r="F22" s="43">
        <f>SUM(F15:F21)</f>
        <v>834</v>
      </c>
      <c r="G22" s="34"/>
      <c r="H22" s="34"/>
      <c r="I22" s="34"/>
      <c r="J22" s="61">
        <f>SUM(J15:J21)</f>
        <v>7019137.916432648</v>
      </c>
      <c r="K22" s="61">
        <f>SUM(K15:K21)</f>
        <v>6453576.9499999993</v>
      </c>
      <c r="L22" s="52"/>
      <c r="M22" s="52"/>
      <c r="N22" s="52"/>
    </row>
    <row r="23" spans="2:14" ht="17.25" customHeight="1" x14ac:dyDescent="0.2">
      <c r="B23" s="87" t="s">
        <v>55</v>
      </c>
      <c r="C23" s="89" t="s">
        <v>56</v>
      </c>
      <c r="D23" s="89" t="s">
        <v>57</v>
      </c>
      <c r="E23" s="25" t="s">
        <v>58</v>
      </c>
      <c r="F23" s="26">
        <v>568</v>
      </c>
      <c r="G23" s="27" t="s">
        <v>34</v>
      </c>
      <c r="H23" s="46">
        <v>28900.365244413912</v>
      </c>
      <c r="I23" s="27">
        <v>27092</v>
      </c>
      <c r="J23" s="44">
        <v>3073298.73</v>
      </c>
      <c r="K23" s="68">
        <v>1795073.45</v>
      </c>
      <c r="L23" s="52"/>
      <c r="M23" s="52"/>
      <c r="N23" s="52"/>
    </row>
    <row r="24" spans="2:14" ht="17.25" customHeight="1" x14ac:dyDescent="0.2">
      <c r="B24" s="87"/>
      <c r="C24" s="90"/>
      <c r="D24" s="90"/>
      <c r="E24" s="25" t="s">
        <v>59</v>
      </c>
      <c r="F24" s="26">
        <v>305</v>
      </c>
      <c r="G24" s="26" t="s">
        <v>34</v>
      </c>
      <c r="H24" s="46">
        <v>19719.47559663167</v>
      </c>
      <c r="I24" s="27">
        <v>9441</v>
      </c>
      <c r="J24" s="44">
        <v>1827717.55</v>
      </c>
      <c r="K24" s="68">
        <v>571040.56000000006</v>
      </c>
      <c r="L24" s="52"/>
      <c r="M24" s="52"/>
      <c r="N24" s="52"/>
    </row>
    <row r="25" spans="2:14" ht="17.25" customHeight="1" x14ac:dyDescent="0.2">
      <c r="B25" s="87"/>
      <c r="C25" s="90"/>
      <c r="D25" s="90"/>
      <c r="E25" s="25" t="s">
        <v>60</v>
      </c>
      <c r="F25" s="26">
        <v>274</v>
      </c>
      <c r="G25" s="26" t="s">
        <v>34</v>
      </c>
      <c r="H25" s="46">
        <v>12434.283600000001</v>
      </c>
      <c r="I25" s="27">
        <v>10378</v>
      </c>
      <c r="J25" s="44">
        <v>1383887.82</v>
      </c>
      <c r="K25" s="68">
        <v>532892.29</v>
      </c>
      <c r="L25" s="52"/>
      <c r="M25" s="52"/>
      <c r="N25" s="52"/>
    </row>
    <row r="26" spans="2:14" ht="17.25" customHeight="1" x14ac:dyDescent="0.2">
      <c r="B26" s="65"/>
      <c r="C26" s="66"/>
      <c r="D26" s="66"/>
      <c r="E26" s="67" t="s">
        <v>68</v>
      </c>
      <c r="F26" s="43">
        <f>SUM(F23:F25)</f>
        <v>1147</v>
      </c>
      <c r="G26" s="34"/>
      <c r="H26" s="34"/>
      <c r="I26" s="34"/>
      <c r="J26" s="61">
        <f>SUM(J23:J25)</f>
        <v>6284904.1000000006</v>
      </c>
      <c r="K26" s="61">
        <f>SUM(K23:K25)</f>
        <v>2899006.3</v>
      </c>
      <c r="L26" s="52"/>
      <c r="M26" s="52"/>
      <c r="N26" s="52"/>
    </row>
    <row r="27" spans="2:14" ht="17.25" customHeight="1" x14ac:dyDescent="0.2">
      <c r="B27" s="86" t="s">
        <v>69</v>
      </c>
      <c r="C27" s="25" t="s">
        <v>70</v>
      </c>
      <c r="D27" s="25" t="s">
        <v>32</v>
      </c>
      <c r="E27" s="69" t="s">
        <v>42</v>
      </c>
      <c r="F27" s="70">
        <v>106</v>
      </c>
      <c r="G27" s="70" t="s">
        <v>34</v>
      </c>
      <c r="H27" s="71">
        <v>9776.3093142857142</v>
      </c>
      <c r="I27" s="72">
        <v>2752</v>
      </c>
      <c r="J27" s="68">
        <v>329152.8</v>
      </c>
      <c r="K27" s="68">
        <v>202494.7</v>
      </c>
      <c r="L27" s="52"/>
      <c r="M27" s="52"/>
      <c r="N27" s="52"/>
    </row>
    <row r="28" spans="2:14" ht="17.25" customHeight="1" x14ac:dyDescent="0.2">
      <c r="B28" s="87"/>
      <c r="C28" s="89" t="s">
        <v>72</v>
      </c>
      <c r="D28" s="89" t="s">
        <v>32</v>
      </c>
      <c r="E28" s="69" t="s">
        <v>73</v>
      </c>
      <c r="F28" s="70">
        <v>0</v>
      </c>
      <c r="G28" s="70" t="s">
        <v>71</v>
      </c>
      <c r="H28" s="71">
        <v>205.32000000000002</v>
      </c>
      <c r="I28" s="72">
        <v>369</v>
      </c>
      <c r="J28" s="68">
        <v>22114.22</v>
      </c>
      <c r="K28" s="68">
        <v>28711.85</v>
      </c>
      <c r="L28" s="52"/>
      <c r="M28" s="52"/>
      <c r="N28" s="54"/>
    </row>
    <row r="29" spans="2:14" ht="17.25" customHeight="1" x14ac:dyDescent="0.2">
      <c r="B29" s="87"/>
      <c r="C29" s="90"/>
      <c r="D29" s="90"/>
      <c r="E29" s="69" t="s">
        <v>74</v>
      </c>
      <c r="F29" s="70">
        <v>0</v>
      </c>
      <c r="G29" s="70" t="s">
        <v>71</v>
      </c>
      <c r="H29" s="71">
        <v>330.60000000000008</v>
      </c>
      <c r="I29" s="72">
        <v>0</v>
      </c>
      <c r="J29" s="68">
        <v>112593.39</v>
      </c>
      <c r="K29" s="68">
        <v>0</v>
      </c>
      <c r="L29" s="52"/>
      <c r="M29" s="52"/>
      <c r="N29" s="54"/>
    </row>
    <row r="30" spans="2:14" ht="17.25" customHeight="1" x14ac:dyDescent="0.2">
      <c r="B30" s="87"/>
      <c r="C30" s="90"/>
      <c r="D30" s="90"/>
      <c r="E30" s="69" t="s">
        <v>75</v>
      </c>
      <c r="F30" s="70">
        <v>1301</v>
      </c>
      <c r="G30" s="70" t="s">
        <v>71</v>
      </c>
      <c r="H30" s="71">
        <v>5079.2050007893276</v>
      </c>
      <c r="I30" s="72">
        <v>9758</v>
      </c>
      <c r="J30" s="68">
        <v>676134.21</v>
      </c>
      <c r="K30" s="68">
        <v>650109.31000000006</v>
      </c>
      <c r="L30" s="52"/>
      <c r="M30" s="52"/>
      <c r="N30" s="54"/>
    </row>
    <row r="31" spans="2:14" ht="17.25" customHeight="1" x14ac:dyDescent="0.2">
      <c r="B31" s="87"/>
      <c r="C31" s="90"/>
      <c r="D31" s="90"/>
      <c r="E31" s="69" t="s">
        <v>49</v>
      </c>
      <c r="F31" s="70">
        <v>1755</v>
      </c>
      <c r="G31" s="70" t="s">
        <v>34</v>
      </c>
      <c r="H31" s="71">
        <v>28299.160175094592</v>
      </c>
      <c r="I31" s="72">
        <v>36488</v>
      </c>
      <c r="J31" s="68">
        <v>3561975.96</v>
      </c>
      <c r="K31" s="68">
        <v>2987953.64</v>
      </c>
      <c r="L31" s="52"/>
      <c r="M31" s="52"/>
      <c r="N31" s="54"/>
    </row>
    <row r="32" spans="2:14" ht="17.25" customHeight="1" x14ac:dyDescent="0.2">
      <c r="B32" s="88"/>
      <c r="C32" s="91"/>
      <c r="D32" s="91"/>
      <c r="E32" s="69" t="s">
        <v>76</v>
      </c>
      <c r="F32" s="70">
        <v>0</v>
      </c>
      <c r="G32" s="70" t="s">
        <v>48</v>
      </c>
      <c r="H32" s="71">
        <v>2320.29</v>
      </c>
      <c r="I32" s="72">
        <v>2107</v>
      </c>
      <c r="J32" s="68">
        <v>297212.45</v>
      </c>
      <c r="K32" s="68">
        <v>133618.87</v>
      </c>
      <c r="L32" s="52"/>
      <c r="M32" s="52"/>
      <c r="N32" s="54"/>
    </row>
    <row r="33" spans="2:17" ht="17.25" customHeight="1" x14ac:dyDescent="0.2">
      <c r="B33" s="65"/>
      <c r="C33" s="66"/>
      <c r="D33" s="66"/>
      <c r="E33" s="67" t="s">
        <v>77</v>
      </c>
      <c r="F33" s="73">
        <f>SUM(F27:F32)</f>
        <v>3162</v>
      </c>
      <c r="G33" s="74"/>
      <c r="H33" s="74"/>
      <c r="I33" s="74"/>
      <c r="J33" s="75">
        <f>SUM(J27:J32)</f>
        <v>4999183.03</v>
      </c>
      <c r="K33" s="75">
        <f>SUM(K27:K32)</f>
        <v>4002888.37</v>
      </c>
      <c r="L33" s="52"/>
      <c r="Q33" s="4"/>
    </row>
    <row r="34" spans="2:17" ht="7.5" customHeight="1" x14ac:dyDescent="0.2">
      <c r="B34" s="2"/>
      <c r="C34" s="2"/>
      <c r="D34" s="2"/>
      <c r="E34" s="2"/>
      <c r="F34" s="2"/>
      <c r="G34" s="2"/>
      <c r="H34" s="2"/>
      <c r="I34" s="2"/>
      <c r="J34" s="2"/>
      <c r="K34" s="2"/>
      <c r="L34" s="76"/>
      <c r="Q34" s="4"/>
    </row>
    <row r="35" spans="2:17" ht="17.25" customHeight="1" x14ac:dyDescent="0.2">
      <c r="B35" s="100" t="s">
        <v>83</v>
      </c>
      <c r="C35" s="101"/>
      <c r="D35" s="101"/>
      <c r="E35" s="102"/>
      <c r="F35" s="33">
        <f>F14+F22+F26+F33</f>
        <v>7778</v>
      </c>
      <c r="G35" s="34"/>
      <c r="H35" s="34"/>
      <c r="I35" s="34"/>
      <c r="J35" s="61">
        <f>J14+J22+J26+J33</f>
        <v>70627705.216432646</v>
      </c>
      <c r="K35" s="61">
        <f>K14+K22+K26+K33</f>
        <v>54682019.015433557</v>
      </c>
    </row>
    <row r="36" spans="2:17" ht="24.75" customHeight="1" x14ac:dyDescent="0.25">
      <c r="F36" s="55"/>
      <c r="I36" s="53"/>
      <c r="J36" s="77"/>
      <c r="K36" s="78"/>
    </row>
    <row r="37" spans="2:17" ht="24.75" customHeight="1" x14ac:dyDescent="0.2">
      <c r="I37" s="2"/>
      <c r="J37" s="54"/>
      <c r="K37" s="54"/>
    </row>
    <row r="38" spans="2:17" ht="24.75" customHeight="1" x14ac:dyDescent="0.2">
      <c r="F38" s="55"/>
      <c r="I38" s="4"/>
      <c r="J38" s="54"/>
      <c r="K38" s="54"/>
    </row>
    <row r="39" spans="2:17" ht="24.75" customHeight="1" x14ac:dyDescent="0.2">
      <c r="J39" s="54"/>
      <c r="K39" s="54"/>
      <c r="M39" s="79"/>
    </row>
    <row r="40" spans="2:17" ht="24.75" customHeight="1" x14ac:dyDescent="0.2">
      <c r="J40" s="54"/>
      <c r="K40" s="54"/>
    </row>
    <row r="41" spans="2:17" ht="24.75" customHeight="1" x14ac:dyDescent="0.2">
      <c r="J41" s="54"/>
      <c r="K41" s="54"/>
    </row>
    <row r="42" spans="2:17" ht="24.75" customHeight="1" x14ac:dyDescent="0.2">
      <c r="J42" s="54"/>
      <c r="K42" s="54"/>
    </row>
    <row r="43" spans="2:17" ht="24.75" customHeight="1" x14ac:dyDescent="0.2">
      <c r="J43" s="54"/>
      <c r="K43" s="54"/>
    </row>
    <row r="44" spans="2:17" ht="24.75" customHeight="1" x14ac:dyDescent="0.2">
      <c r="J44" s="54"/>
      <c r="K44" s="54"/>
    </row>
    <row r="45" spans="2:17" ht="24.75" customHeight="1" x14ac:dyDescent="0.2">
      <c r="J45" s="54"/>
      <c r="K45" s="54"/>
    </row>
  </sheetData>
  <mergeCells count="29">
    <mergeCell ref="A1:K1"/>
    <mergeCell ref="A2:K2"/>
    <mergeCell ref="A3:K3"/>
    <mergeCell ref="B4:K4"/>
    <mergeCell ref="I6:K6"/>
    <mergeCell ref="J7:K7"/>
    <mergeCell ref="B9:B13"/>
    <mergeCell ref="C9:C10"/>
    <mergeCell ref="D9:D10"/>
    <mergeCell ref="B14:E14"/>
    <mergeCell ref="B7:B8"/>
    <mergeCell ref="C7:C8"/>
    <mergeCell ref="D7:D8"/>
    <mergeCell ref="E7:E8"/>
    <mergeCell ref="F7:F8"/>
    <mergeCell ref="B35:E35"/>
    <mergeCell ref="D20:D21"/>
    <mergeCell ref="B22:E22"/>
    <mergeCell ref="B23:B25"/>
    <mergeCell ref="C23:C25"/>
    <mergeCell ref="D23:D25"/>
    <mergeCell ref="B27:B32"/>
    <mergeCell ref="C28:C32"/>
    <mergeCell ref="D28:D32"/>
    <mergeCell ref="B15:B21"/>
    <mergeCell ref="C15:C19"/>
    <mergeCell ref="D15:D17"/>
    <mergeCell ref="D18:D19"/>
    <mergeCell ref="C20:C21"/>
  </mergeCells>
  <printOptions horizontalCentered="1"/>
  <pageMargins left="0.11811023622047245" right="0.11811023622047245" top="0.19685039370078741" bottom="0.19685039370078741" header="0.11811023622047245" footer="0.11811023622047245"/>
  <pageSetup paperSize="9"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1" ma:contentTypeDescription="Crie um novo documento." ma:contentTypeScope="" ma:versionID="fd26840d0af87ed51682b9d583b9410a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13eb78faf6bcaea0c226d81ab0e64ee8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1D90DB6-C0C7-4BB2-BC09-663797C2A71E}"/>
</file>

<file path=customXml/itemProps2.xml><?xml version="1.0" encoding="utf-8"?>
<ds:datastoreItem xmlns:ds="http://schemas.openxmlformats.org/officeDocument/2006/customXml" ds:itemID="{94A530E5-A945-466A-A9B1-B802A170FEBF}"/>
</file>

<file path=customXml/itemProps3.xml><?xml version="1.0" encoding="utf-8"?>
<ds:datastoreItem xmlns:ds="http://schemas.openxmlformats.org/officeDocument/2006/customXml" ds:itemID="{78E88167-128F-4BB9-9599-19C8A35D12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Aplicação_Receita_Compulsória</vt:lpstr>
      <vt:lpstr>Quadro PCG (A)</vt:lpstr>
      <vt:lpstr>Quadro Gratuidade (B)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Daniele de Paula Barbosa</dc:creator>
  <cp:lastModifiedBy>Maxwell Erick de Souza Moreira</cp:lastModifiedBy>
  <dcterms:created xsi:type="dcterms:W3CDTF">2023-01-27T20:15:57Z</dcterms:created>
  <dcterms:modified xsi:type="dcterms:W3CDTF">2023-02-07T19:23:10Z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