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S:\GGPC\02. GESTÃO DE PLANEJAMENTO\1. Documentos-Planejamento\Auditoria\Portal da Transparência\PCG\2024\"/>
    </mc:Choice>
  </mc:AlternateContent>
  <xr:revisionPtr revIDLastSave="0" documentId="13_ncr:1_{22E0AD46-7D8B-440E-AD53-3AD69D6EF12D}" xr6:coauthVersionLast="47" xr6:coauthVersionMax="47" xr10:uidLastSave="{00000000-0000-0000-0000-000000000000}"/>
  <bookViews>
    <workbookView xWindow="-120" yWindow="-120" windowWidth="29040" windowHeight="15840" activeTab="1" xr2:uid="{5E7543A0-5934-4AC0-AD36-3349BF441E37}"/>
  </bookViews>
  <sheets>
    <sheet name="Aplicação_Receita_Compulsória" sheetId="1" r:id="rId1"/>
    <sheet name="Quadro PCG (A)" sheetId="2" r:id="rId2"/>
    <sheet name="Quadro PCG (B)" sheetId="3" r:id="rId3"/>
  </sheets>
  <definedNames>
    <definedName name="_xlnm._FilterDatabase" localSheetId="1" hidden="1">'Quadro PCG (A)'!$I$1:$I$132</definedName>
    <definedName name="_xlnm._FilterDatabase" localSheetId="2" hidden="1">'Quadro PCG (B)'!$I$1:$I$117</definedName>
    <definedName name="GO" localSheetId="0">#REF!</definedName>
    <definedName name="GO" localSheetId="1">#REF!</definedName>
    <definedName name="GO" localSheetId="2">#REF!</definedName>
    <definedName name="GO">#REF!</definedName>
    <definedName name="iw" localSheetId="0">#REF!</definedName>
    <definedName name="iw" localSheetId="1">#REF!</definedName>
    <definedName name="iw" localSheetId="2">#REF!</definedName>
    <definedName name="i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7" i="3" l="1"/>
  <c r="J67" i="3"/>
  <c r="K82" i="2"/>
  <c r="J65" i="3"/>
  <c r="K65" i="3"/>
  <c r="F65" i="3"/>
  <c r="J54" i="3"/>
  <c r="K54" i="3"/>
  <c r="F54" i="3"/>
  <c r="J49" i="3"/>
  <c r="K49" i="3"/>
  <c r="F49" i="3"/>
  <c r="K19" i="3"/>
  <c r="J19" i="3"/>
  <c r="F19" i="3"/>
  <c r="J17" i="3"/>
  <c r="K17" i="3"/>
  <c r="F17" i="3"/>
  <c r="J80" i="2"/>
  <c r="K80" i="2"/>
  <c r="F80" i="2"/>
  <c r="J65" i="2"/>
  <c r="F65" i="2"/>
  <c r="K65" i="2"/>
  <c r="J56" i="2"/>
  <c r="K56" i="2"/>
  <c r="F56" i="2"/>
  <c r="J23" i="2"/>
  <c r="K23" i="2"/>
  <c r="F23" i="2"/>
  <c r="J20" i="2"/>
  <c r="K20" i="2"/>
  <c r="F20" i="2"/>
  <c r="J81" i="1"/>
  <c r="J39" i="1"/>
  <c r="B21" i="1"/>
  <c r="B16" i="1"/>
  <c r="C13" i="1"/>
  <c r="C14" i="1" s="1"/>
  <c r="B13" i="1"/>
  <c r="B15" i="1" s="1"/>
  <c r="C11" i="1"/>
  <c r="B11" i="1"/>
  <c r="F67" i="3" l="1"/>
  <c r="C21" i="1"/>
  <c r="J82" i="2"/>
  <c r="F82" i="2"/>
  <c r="C16" i="1"/>
  <c r="C15" i="1"/>
  <c r="B14" i="1"/>
</calcChain>
</file>

<file path=xl/sharedStrings.xml><?xml version="1.0" encoding="utf-8"?>
<sst xmlns="http://schemas.openxmlformats.org/spreadsheetml/2006/main" count="405" uniqueCount="116">
  <si>
    <t>Programa de Comprometimento e Gratuidade (PCG)</t>
  </si>
  <si>
    <t>(Resoluções Sesc nº 1.389/2018 e 1.401/2018)</t>
  </si>
  <si>
    <t>Prestação de Contas - 2024</t>
  </si>
  <si>
    <t>Departamento Nacional/Regional - Minas Gerais</t>
  </si>
  <si>
    <t>APLICAÇÃO DA RECEITA COMPULSÓRIA LÍQUIDA</t>
  </si>
  <si>
    <t>PREVISTO</t>
  </si>
  <si>
    <t>REALIZADO</t>
  </si>
  <si>
    <t>Receita Compulsória Bruta</t>
  </si>
  <si>
    <t xml:space="preserve">(-) Comissão à RFB </t>
  </si>
  <si>
    <t>Subtotal</t>
  </si>
  <si>
    <t>(-) Contribuição à CNC / Fecomércio</t>
  </si>
  <si>
    <t>Receita Compulsória Líquida</t>
  </si>
  <si>
    <t>Valor destinado ao PCG (33,33%)</t>
  </si>
  <si>
    <t>Valor destinado à Gratuidade (16,67%)</t>
  </si>
  <si>
    <t>Recursos Aplicados no PCG</t>
  </si>
  <si>
    <t>Programação Regional (Somatório do Quadro A)</t>
  </si>
  <si>
    <t>Acordo MTUR (Valor aplicado pelo DR/DN)</t>
  </si>
  <si>
    <t>Acordo MTUR (Total das Ações)</t>
  </si>
  <si>
    <t>(-) Acordo MTUR (Reembolsos)</t>
  </si>
  <si>
    <t>Recursos Aplicados na Gratuidade</t>
  </si>
  <si>
    <t>Programação Regional (Somatório do Quadro B)</t>
  </si>
  <si>
    <t>Quadro A</t>
  </si>
  <si>
    <r>
      <t xml:space="preserve">Demonstrativo das Metas Previstas/Realizadas </t>
    </r>
    <r>
      <rPr>
        <b/>
        <u/>
        <sz val="11"/>
        <color rgb="FF808080"/>
        <rFont val="Arial"/>
        <family val="2"/>
      </rPr>
      <t>Totais</t>
    </r>
    <r>
      <rPr>
        <b/>
        <sz val="11"/>
        <color rgb="FF808080"/>
        <rFont val="Arial"/>
        <family val="2"/>
      </rPr>
      <t xml:space="preserve"> do PCG no exercício de 2024</t>
    </r>
  </si>
  <si>
    <t>clientes</t>
  </si>
  <si>
    <t>Total de Inscrições</t>
  </si>
  <si>
    <t>Departamento Regional Minas Gerais</t>
  </si>
  <si>
    <t>Programa</t>
  </si>
  <si>
    <t>Atividade</t>
  </si>
  <si>
    <t>Modalidade</t>
  </si>
  <si>
    <t>Realização</t>
  </si>
  <si>
    <t xml:space="preserve">Nº de Inscrições (Clientes) </t>
  </si>
  <si>
    <t>Produção</t>
  </si>
  <si>
    <t>Valores (R$)</t>
  </si>
  <si>
    <t>Variável</t>
  </si>
  <si>
    <t>Previstos</t>
  </si>
  <si>
    <t>Realizado</t>
  </si>
  <si>
    <t>EDUCAÇÃO</t>
  </si>
  <si>
    <t>Educação Infantil</t>
  </si>
  <si>
    <t>-</t>
  </si>
  <si>
    <t>Creche</t>
  </si>
  <si>
    <t>Frequência</t>
  </si>
  <si>
    <t>Pré-escola</t>
  </si>
  <si>
    <t>Ensino Fundamental</t>
  </si>
  <si>
    <t>Anos Iniciais</t>
  </si>
  <si>
    <t>Ensino Médio</t>
  </si>
  <si>
    <t>Anos Letivos</t>
  </si>
  <si>
    <t>Educação de Jovens e Adultos</t>
  </si>
  <si>
    <t>Alfabetização</t>
  </si>
  <si>
    <t>Educação Complementar</t>
  </si>
  <si>
    <t>Acompanhamento Pedagógico</t>
  </si>
  <si>
    <t>Curso</t>
  </si>
  <si>
    <t>Complementação Curricular</t>
  </si>
  <si>
    <t>Aperfeiçoamento Especializado</t>
  </si>
  <si>
    <t>Congresso</t>
  </si>
  <si>
    <t>Oficina</t>
  </si>
  <si>
    <t>Palestra</t>
  </si>
  <si>
    <t>Público</t>
  </si>
  <si>
    <t>Educação em Ciências e Humanidades</t>
  </si>
  <si>
    <t>Ciências</t>
  </si>
  <si>
    <t>Exposição</t>
  </si>
  <si>
    <t>Total Programa Educação</t>
  </si>
  <si>
    <t>SAÚDE</t>
  </si>
  <si>
    <t>Educação em Saúde</t>
  </si>
  <si>
    <t>Orientação</t>
  </si>
  <si>
    <t>Participantes</t>
  </si>
  <si>
    <t>Total Programa Saúde</t>
  </si>
  <si>
    <t>CULTURA</t>
  </si>
  <si>
    <t>Artes Cênicas</t>
  </si>
  <si>
    <t>Circo</t>
  </si>
  <si>
    <t>Apresentação</t>
  </si>
  <si>
    <t>Debate</t>
  </si>
  <si>
    <t>Dança</t>
  </si>
  <si>
    <t>Teatro</t>
  </si>
  <si>
    <t>Artes Visuais</t>
  </si>
  <si>
    <t>Exposição de arte</t>
  </si>
  <si>
    <t>Visita mediada à exposição</t>
  </si>
  <si>
    <t>Música</t>
  </si>
  <si>
    <t>Literatura</t>
  </si>
  <si>
    <t>Audiovisual</t>
  </si>
  <si>
    <t>Exibição</t>
  </si>
  <si>
    <t>Biblioteca</t>
  </si>
  <si>
    <t>Consulta</t>
  </si>
  <si>
    <t>Pessoas Presentes</t>
  </si>
  <si>
    <t>Empréstimo</t>
  </si>
  <si>
    <t>Clientes presentes</t>
  </si>
  <si>
    <t>Total Programa Cultura</t>
  </si>
  <si>
    <t>LAZER</t>
  </si>
  <si>
    <t>Desenvolvimento Físico-Esportivo</t>
  </si>
  <si>
    <t>Formação Esportiva</t>
  </si>
  <si>
    <t>Esporte coletivo</t>
  </si>
  <si>
    <t>Esporte individual</t>
  </si>
  <si>
    <t>Luta</t>
  </si>
  <si>
    <t>Multipráticas esportivas</t>
  </si>
  <si>
    <t>Recreação</t>
  </si>
  <si>
    <t>Colônia de Férias</t>
  </si>
  <si>
    <t>Turismo Social</t>
  </si>
  <si>
    <t>Turismo Emissivo</t>
  </si>
  <si>
    <t>Excursão</t>
  </si>
  <si>
    <t>Passeio</t>
  </si>
  <si>
    <t>Turismo Receptivo</t>
  </si>
  <si>
    <t>Passeio Local</t>
  </si>
  <si>
    <t>Total Programa Lazer</t>
  </si>
  <si>
    <t>ASSISTÊNCIA</t>
  </si>
  <si>
    <t>Desenvolvimento Comunitário</t>
  </si>
  <si>
    <t>Encontro</t>
  </si>
  <si>
    <t>Roda de conversa</t>
  </si>
  <si>
    <t>Segurança Alimentar e Apoio Social</t>
  </si>
  <si>
    <t>Desenvolvimento de Capacidades</t>
  </si>
  <si>
    <t>Trabalho Social com Grupos</t>
  </si>
  <si>
    <t>Ações de voluntariado</t>
  </si>
  <si>
    <t>Reunião</t>
  </si>
  <si>
    <t>Visita domiciliar, institucional e comunitária</t>
  </si>
  <si>
    <t>Total Programa Assistência</t>
  </si>
  <si>
    <t>Total Geral Quadro A</t>
  </si>
  <si>
    <t>Quadro B</t>
  </si>
  <si>
    <r>
      <t xml:space="preserve">Demonstrativo das Metas Previstas/Realizadas </t>
    </r>
    <r>
      <rPr>
        <b/>
        <u/>
        <sz val="11"/>
        <color rgb="FF808080"/>
        <rFont val="Arial"/>
        <family val="2"/>
      </rPr>
      <t>Gratuitas</t>
    </r>
    <r>
      <rPr>
        <b/>
        <sz val="11"/>
        <color rgb="FF808080"/>
        <rFont val="Arial"/>
        <family val="2"/>
      </rPr>
      <t xml:space="preserve"> do PCG no exercício de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</si>
</sst>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R$&quot;\ #,##0;[Red]\-&quot;R$&quot;\ #,##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 tint="0.34998626667073579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color theme="1" tint="0.34998626667073579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sz val="13"/>
      <color theme="1"/>
      <name val="Aptos Narrow"/>
      <family val="2"/>
      <scheme val="minor"/>
    </font>
    <font>
      <b/>
      <sz val="14"/>
      <color rgb="FF808080"/>
      <name val="Arial"/>
      <family val="2"/>
    </font>
    <font>
      <b/>
      <sz val="12"/>
      <color rgb="FF808080"/>
      <name val="Arial"/>
      <family val="2"/>
    </font>
    <font>
      <b/>
      <sz val="11"/>
      <color rgb="FF808080"/>
      <name val="Arial"/>
      <family val="2"/>
    </font>
    <font>
      <b/>
      <u/>
      <sz val="11"/>
      <color rgb="FF808080"/>
      <name val="Arial"/>
      <family val="2"/>
    </font>
    <font>
      <b/>
      <sz val="11"/>
      <color theme="1" tint="0.34998626667073579"/>
      <name val="Times New Roman"/>
      <family val="1"/>
    </font>
    <font>
      <b/>
      <sz val="10"/>
      <color theme="1"/>
      <name val="Arial"/>
      <family val="2"/>
    </font>
    <font>
      <sz val="14"/>
      <color rgb="FFFF0000"/>
      <name val="Arial"/>
      <family val="2"/>
    </font>
    <font>
      <b/>
      <sz val="10"/>
      <name val="Arial"/>
      <family val="2"/>
    </font>
    <font>
      <sz val="10"/>
      <color theme="1"/>
      <name val="Aptos Narrow"/>
      <family val="2"/>
      <scheme val="minor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gray125">
        <bgColor rgb="FFDFDFDF"/>
      </patternFill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auto="1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9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3"/>
    <xf numFmtId="0" fontId="5" fillId="0" borderId="0" xfId="3" applyFont="1"/>
    <xf numFmtId="0" fontId="6" fillId="0" borderId="0" xfId="0" applyFont="1" applyAlignment="1">
      <alignment horizontal="left" vertical="center"/>
    </xf>
    <xf numFmtId="43" fontId="4" fillId="0" borderId="0" xfId="3" applyNumberFormat="1"/>
    <xf numFmtId="0" fontId="3" fillId="0" borderId="0" xfId="0" applyFont="1" applyAlignment="1">
      <alignment horizontal="right" vertical="center"/>
    </xf>
    <xf numFmtId="0" fontId="2" fillId="2" borderId="4" xfId="3" applyFont="1" applyFill="1" applyBorder="1" applyAlignment="1">
      <alignment horizontal="center" vertical="center"/>
    </xf>
    <xf numFmtId="0" fontId="7" fillId="2" borderId="4" xfId="3" applyFont="1" applyFill="1" applyBorder="1" applyAlignment="1">
      <alignment horizontal="center" vertical="center" wrapText="1"/>
    </xf>
    <xf numFmtId="10" fontId="4" fillId="0" borderId="0" xfId="2" applyNumberFormat="1" applyFont="1"/>
    <xf numFmtId="0" fontId="8" fillId="0" borderId="5" xfId="0" applyFont="1" applyBorder="1" applyAlignment="1">
      <alignment horizontal="left" vertical="center" wrapText="1" indent="1"/>
    </xf>
    <xf numFmtId="44" fontId="5" fillId="0" borderId="6" xfId="1" applyFont="1" applyFill="1" applyBorder="1" applyAlignment="1">
      <alignment horizontal="center" vertical="center"/>
    </xf>
    <xf numFmtId="44" fontId="9" fillId="0" borderId="6" xfId="1" applyFont="1" applyFill="1" applyBorder="1" applyAlignment="1">
      <alignment horizontal="center" vertical="center"/>
    </xf>
    <xf numFmtId="6" fontId="4" fillId="0" borderId="0" xfId="3" applyNumberFormat="1"/>
    <xf numFmtId="3" fontId="4" fillId="0" borderId="0" xfId="3" applyNumberFormat="1"/>
    <xf numFmtId="0" fontId="8" fillId="0" borderId="7" xfId="0" applyFont="1" applyBorder="1" applyAlignment="1">
      <alignment horizontal="left" vertical="center" wrapText="1" indent="1"/>
    </xf>
    <xf numFmtId="44" fontId="5" fillId="0" borderId="4" xfId="1" applyFont="1" applyFill="1" applyBorder="1" applyAlignment="1">
      <alignment horizontal="center" vertical="center"/>
    </xf>
    <xf numFmtId="10" fontId="4" fillId="0" borderId="0" xfId="2" applyNumberFormat="1" applyFont="1" applyAlignment="1">
      <alignment vertical="center"/>
    </xf>
    <xf numFmtId="49" fontId="10" fillId="0" borderId="4" xfId="3" applyNumberFormat="1" applyFont="1" applyBorder="1" applyAlignment="1">
      <alignment horizontal="justify" vertical="center" wrapText="1"/>
    </xf>
    <xf numFmtId="44" fontId="8" fillId="0" borderId="6" xfId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justify" vertical="center" wrapText="1"/>
    </xf>
    <xf numFmtId="44" fontId="10" fillId="0" borderId="6" xfId="1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justify" vertical="center" wrapText="1"/>
    </xf>
    <xf numFmtId="44" fontId="10" fillId="3" borderId="6" xfId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justify" vertical="center" wrapText="1"/>
    </xf>
    <xf numFmtId="0" fontId="4" fillId="0" borderId="0" xfId="3" applyAlignment="1">
      <alignment vertical="center"/>
    </xf>
    <xf numFmtId="44" fontId="4" fillId="0" borderId="0" xfId="3" applyNumberFormat="1"/>
    <xf numFmtId="44" fontId="4" fillId="0" borderId="0" xfId="1" applyFont="1"/>
    <xf numFmtId="0" fontId="8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left" vertical="center" wrapText="1" indent="2"/>
    </xf>
    <xf numFmtId="44" fontId="4" fillId="0" borderId="0" xfId="1" applyFont="1" applyAlignment="1">
      <alignment horizontal="left"/>
    </xf>
    <xf numFmtId="44" fontId="4" fillId="0" borderId="0" xfId="3" applyNumberFormat="1" applyAlignment="1">
      <alignment horizontal="left"/>
    </xf>
    <xf numFmtId="0" fontId="4" fillId="0" borderId="0" xfId="3" applyAlignment="1">
      <alignment horizontal="left"/>
    </xf>
    <xf numFmtId="44" fontId="5" fillId="0" borderId="4" xfId="3" applyNumberFormat="1" applyFont="1" applyBorder="1"/>
    <xf numFmtId="0" fontId="8" fillId="4" borderId="4" xfId="0" applyFont="1" applyFill="1" applyBorder="1" applyAlignment="1">
      <alignment horizontal="left" vertical="center" wrapText="1" indent="2"/>
    </xf>
    <xf numFmtId="0" fontId="0" fillId="0" borderId="0" xfId="0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Continuous"/>
    </xf>
    <xf numFmtId="0" fontId="14" fillId="0" borderId="0" xfId="3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17" fillId="3" borderId="4" xfId="3" applyFont="1" applyFill="1" applyBorder="1" applyAlignment="1">
      <alignment horizontal="center" vertical="center" wrapText="1"/>
    </xf>
    <xf numFmtId="0" fontId="4" fillId="0" borderId="4" xfId="3" applyBorder="1" applyAlignment="1">
      <alignment horizontal="center" vertical="center" wrapText="1"/>
    </xf>
    <xf numFmtId="164" fontId="4" fillId="0" borderId="4" xfId="4" applyNumberFormat="1" applyFont="1" applyFill="1" applyBorder="1" applyAlignment="1">
      <alignment horizontal="center" vertical="center" wrapText="1"/>
    </xf>
    <xf numFmtId="44" fontId="4" fillId="4" borderId="4" xfId="5" applyFont="1" applyFill="1" applyBorder="1" applyAlignment="1">
      <alignment horizontal="left" vertical="center" wrapText="1"/>
    </xf>
    <xf numFmtId="0" fontId="17" fillId="3" borderId="9" xfId="3" applyFont="1" applyFill="1" applyBorder="1" applyAlignment="1">
      <alignment horizontal="center" vertical="center" textRotation="90"/>
    </xf>
    <xf numFmtId="0" fontId="4" fillId="0" borderId="8" xfId="3" applyBorder="1" applyAlignment="1">
      <alignment horizontal="center" vertical="center" wrapText="1"/>
    </xf>
    <xf numFmtId="0" fontId="4" fillId="0" borderId="9" xfId="3" applyBorder="1" applyAlignment="1">
      <alignment horizontal="center" vertical="center" wrapText="1"/>
    </xf>
    <xf numFmtId="0" fontId="4" fillId="4" borderId="4" xfId="3" applyFill="1" applyBorder="1" applyAlignment="1">
      <alignment horizontal="center" vertical="center" wrapText="1"/>
    </xf>
    <xf numFmtId="0" fontId="4" fillId="0" borderId="6" xfId="3" applyBorder="1" applyAlignment="1">
      <alignment horizontal="center" vertical="center" wrapText="1"/>
    </xf>
    <xf numFmtId="164" fontId="19" fillId="0" borderId="4" xfId="4" applyNumberFormat="1" applyFont="1" applyBorder="1" applyAlignment="1">
      <alignment horizontal="center" vertical="center" wrapText="1"/>
    </xf>
    <xf numFmtId="164" fontId="19" fillId="5" borderId="4" xfId="4" applyNumberFormat="1" applyFont="1" applyFill="1" applyBorder="1" applyAlignment="1">
      <alignment horizontal="center" vertical="center" wrapText="1"/>
    </xf>
    <xf numFmtId="44" fontId="19" fillId="0" borderId="4" xfId="5" applyFont="1" applyBorder="1" applyAlignment="1">
      <alignment horizontal="left" vertical="center" wrapText="1"/>
    </xf>
    <xf numFmtId="0" fontId="17" fillId="3" borderId="4" xfId="3" applyFont="1" applyFill="1" applyBorder="1" applyAlignment="1">
      <alignment horizontal="center" vertical="center" textRotation="90"/>
    </xf>
    <xf numFmtId="44" fontId="4" fillId="0" borderId="4" xfId="5" applyFont="1" applyBorder="1" applyAlignment="1">
      <alignment horizontal="left" vertical="center" wrapText="1"/>
    </xf>
    <xf numFmtId="9" fontId="4" fillId="0" borderId="0" xfId="2" applyFont="1"/>
    <xf numFmtId="0" fontId="4" fillId="0" borderId="0" xfId="3" applyAlignment="1">
      <alignment horizontal="center"/>
    </xf>
    <xf numFmtId="164" fontId="4" fillId="0" borderId="0" xfId="4" applyNumberFormat="1" applyFont="1" applyAlignment="1">
      <alignment horizontal="center"/>
    </xf>
    <xf numFmtId="44" fontId="4" fillId="0" borderId="0" xfId="4" applyNumberFormat="1" applyFont="1" applyAlignment="1">
      <alignment horizontal="left"/>
    </xf>
    <xf numFmtId="44" fontId="19" fillId="6" borderId="4" xfId="4" applyNumberFormat="1" applyFont="1" applyFill="1" applyBorder="1" applyAlignment="1">
      <alignment horizontal="left" vertical="center" wrapText="1"/>
    </xf>
    <xf numFmtId="4" fontId="4" fillId="0" borderId="0" xfId="3" applyNumberFormat="1" applyAlignment="1">
      <alignment horizontal="center"/>
    </xf>
    <xf numFmtId="43" fontId="20" fillId="0" borderId="0" xfId="6" applyNumberFormat="1" applyFont="1" applyAlignment="1">
      <alignment horizontal="left"/>
    </xf>
    <xf numFmtId="43" fontId="4" fillId="0" borderId="0" xfId="3" applyNumberFormat="1" applyAlignment="1">
      <alignment horizontal="left"/>
    </xf>
    <xf numFmtId="164" fontId="4" fillId="0" borderId="4" xfId="4" applyNumberFormat="1" applyFont="1" applyBorder="1" applyAlignment="1">
      <alignment horizontal="center" vertical="center" wrapText="1"/>
    </xf>
    <xf numFmtId="164" fontId="4" fillId="4" borderId="4" xfId="4" applyNumberFormat="1" applyFont="1" applyFill="1" applyBorder="1" applyAlignment="1">
      <alignment horizontal="center" vertical="center" wrapText="1"/>
    </xf>
    <xf numFmtId="0" fontId="4" fillId="0" borderId="10" xfId="3" applyBorder="1" applyAlignment="1">
      <alignment horizontal="center" vertical="center" wrapText="1"/>
    </xf>
    <xf numFmtId="44" fontId="21" fillId="4" borderId="4" xfId="5" applyFont="1" applyFill="1" applyBorder="1" applyAlignment="1">
      <alignment horizontal="left" vertical="center" wrapText="1"/>
    </xf>
    <xf numFmtId="0" fontId="4" fillId="0" borderId="8" xfId="3" applyBorder="1" applyAlignment="1">
      <alignment vertical="center" wrapText="1"/>
    </xf>
    <xf numFmtId="164" fontId="4" fillId="0" borderId="0" xfId="3" applyNumberFormat="1" applyAlignment="1">
      <alignment horizontal="left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19" fillId="5" borderId="4" xfId="3" applyFont="1" applyFill="1" applyBorder="1" applyAlignment="1">
      <alignment horizontal="right" vertical="center" wrapText="1"/>
    </xf>
    <xf numFmtId="0" fontId="17" fillId="3" borderId="8" xfId="3" applyFont="1" applyFill="1" applyBorder="1" applyAlignment="1">
      <alignment horizontal="center" vertical="center" textRotation="90"/>
    </xf>
    <xf numFmtId="0" fontId="17" fillId="3" borderId="9" xfId="3" applyFont="1" applyFill="1" applyBorder="1" applyAlignment="1">
      <alignment horizontal="center" vertical="center" textRotation="90"/>
    </xf>
    <xf numFmtId="0" fontId="4" fillId="0" borderId="8" xfId="3" applyBorder="1" applyAlignment="1">
      <alignment horizontal="center" vertical="center" wrapText="1"/>
    </xf>
    <xf numFmtId="0" fontId="4" fillId="0" borderId="9" xfId="3" applyBorder="1" applyAlignment="1">
      <alignment horizontal="center" vertical="center" wrapText="1"/>
    </xf>
    <xf numFmtId="0" fontId="4" fillId="0" borderId="6" xfId="3" applyBorder="1" applyAlignment="1">
      <alignment horizontal="center" vertical="center" wrapText="1"/>
    </xf>
    <xf numFmtId="0" fontId="4" fillId="0" borderId="4" xfId="3" applyBorder="1" applyAlignment="1">
      <alignment horizontal="center" vertical="center" wrapText="1"/>
    </xf>
    <xf numFmtId="0" fontId="17" fillId="3" borderId="6" xfId="3" applyFont="1" applyFill="1" applyBorder="1" applyAlignment="1">
      <alignment horizontal="center" vertical="center" textRotation="90"/>
    </xf>
    <xf numFmtId="0" fontId="17" fillId="3" borderId="4" xfId="3" applyFont="1" applyFill="1" applyBorder="1" applyAlignment="1">
      <alignment horizontal="center" vertical="center" textRotation="90"/>
    </xf>
    <xf numFmtId="0" fontId="17" fillId="3" borderId="1" xfId="3" applyFont="1" applyFill="1" applyBorder="1" applyAlignment="1">
      <alignment horizontal="center" vertical="center" wrapText="1"/>
    </xf>
    <xf numFmtId="0" fontId="17" fillId="3" borderId="2" xfId="3" applyFont="1" applyFill="1" applyBorder="1" applyAlignment="1">
      <alignment horizontal="center" vertical="center" wrapText="1"/>
    </xf>
    <xf numFmtId="0" fontId="17" fillId="3" borderId="3" xfId="3" applyFont="1" applyFill="1" applyBorder="1" applyAlignment="1">
      <alignment horizontal="center" vertical="center" wrapText="1"/>
    </xf>
    <xf numFmtId="0" fontId="18" fillId="0" borderId="0" xfId="3" applyFont="1" applyAlignment="1">
      <alignment horizontal="center"/>
    </xf>
    <xf numFmtId="0" fontId="12" fillId="0" borderId="0" xfId="3" applyFont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7" fillId="3" borderId="4" xfId="3" applyFont="1" applyFill="1" applyBorder="1" applyAlignment="1">
      <alignment horizontal="center" vertical="center" wrapText="1"/>
    </xf>
    <xf numFmtId="0" fontId="19" fillId="5" borderId="1" xfId="3" applyFont="1" applyFill="1" applyBorder="1" applyAlignment="1">
      <alignment horizontal="right" vertical="center" wrapText="1"/>
    </xf>
    <xf numFmtId="0" fontId="19" fillId="5" borderId="2" xfId="3" applyFont="1" applyFill="1" applyBorder="1" applyAlignment="1">
      <alignment horizontal="right" vertical="center" wrapText="1"/>
    </xf>
    <xf numFmtId="0" fontId="19" fillId="5" borderId="3" xfId="3" applyFont="1" applyFill="1" applyBorder="1" applyAlignment="1">
      <alignment horizontal="right" vertical="center" wrapText="1"/>
    </xf>
  </cellXfs>
  <cellStyles count="7">
    <cellStyle name="Moeda" xfId="1" builtinId="4"/>
    <cellStyle name="Moeda 2" xfId="5" xr:uid="{47F90529-E35A-4AB8-8534-CB7F6138048B}"/>
    <cellStyle name="Normal" xfId="0" builtinId="0"/>
    <cellStyle name="Normal 2" xfId="3" xr:uid="{BF0EA2DF-1703-47FD-88F8-2FF6F0B6013A}"/>
    <cellStyle name="Porcentagem" xfId="2" builtinId="5"/>
    <cellStyle name="Porcentagem 2" xfId="6" xr:uid="{58DF186D-1A54-449D-8C14-FF3E1063BE15}"/>
    <cellStyle name="Vírgula 2" xfId="4" xr:uid="{C5B1904B-A256-4CCE-AD82-2F7E2680DA59}"/>
  </cellStyles>
  <dxfs count="4"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hyperlink" Target="#Menu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hyperlink" Target="#Menu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490362</xdr:colOff>
      <xdr:row>0</xdr:row>
      <xdr:rowOff>0</xdr:rowOff>
    </xdr:from>
    <xdr:to>
      <xdr:col>2</xdr:col>
      <xdr:colOff>1774650</xdr:colOff>
      <xdr:row>5</xdr:row>
      <xdr:rowOff>11112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BDEA39D-AC1A-4D60-9B97-EEBBEFD28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43387" y="0"/>
          <a:ext cx="1284288" cy="9540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10905590" y="114300"/>
    <xdr:ext cx="392206" cy="392656"/>
    <xdr:pic>
      <xdr:nvPicPr>
        <xdr:cNvPr id="2" name="Imagem 1" descr="Resultado de imagem para home ico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9ED2C59-4093-4D2D-8851-180A378B4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5590" y="114300"/>
          <a:ext cx="392206" cy="3926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absoluteAnchor>
  <xdr:oneCellAnchor>
    <xdr:from>
      <xdr:col>1</xdr:col>
      <xdr:colOff>74488</xdr:colOff>
      <xdr:row>0</xdr:row>
      <xdr:rowOff>128534</xdr:rowOff>
    </xdr:from>
    <xdr:ext cx="555339" cy="287548"/>
    <xdr:pic>
      <xdr:nvPicPr>
        <xdr:cNvPr id="3" name="Imagem 2">
          <a:extLst>
            <a:ext uri="{FF2B5EF4-FFF2-40B4-BE49-F238E27FC236}">
              <a16:creationId xmlns:a16="http://schemas.microsoft.com/office/drawing/2014/main" id="{5740EADB-9753-47A6-9339-35063295FEC3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331663" y="128534"/>
          <a:ext cx="555339" cy="287548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10905590" y="114300"/>
    <xdr:ext cx="392206" cy="392656"/>
    <xdr:pic>
      <xdr:nvPicPr>
        <xdr:cNvPr id="2" name="Imagem 1" descr="Resultado de imagem para home ico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85DC719-DF6F-4DE1-83D3-B6B831230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5590" y="114300"/>
          <a:ext cx="392206" cy="3926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absoluteAnchor>
  <xdr:oneCellAnchor>
    <xdr:from>
      <xdr:col>1</xdr:col>
      <xdr:colOff>74488</xdr:colOff>
      <xdr:row>0</xdr:row>
      <xdr:rowOff>128534</xdr:rowOff>
    </xdr:from>
    <xdr:ext cx="555339" cy="287548"/>
    <xdr:pic>
      <xdr:nvPicPr>
        <xdr:cNvPr id="3" name="Imagem 2">
          <a:extLst>
            <a:ext uri="{FF2B5EF4-FFF2-40B4-BE49-F238E27FC236}">
              <a16:creationId xmlns:a16="http://schemas.microsoft.com/office/drawing/2014/main" id="{C518837A-BDE6-4281-8480-DCE8CF376F6B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331663" y="128534"/>
          <a:ext cx="555339" cy="287548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F5B8E-06D2-4C11-A0CC-30811042BBFC}">
  <sheetPr>
    <tabColor theme="4" tint="-0.499984740745262"/>
  </sheetPr>
  <dimension ref="A1:K81"/>
  <sheetViews>
    <sheetView showGridLines="0" zoomScaleNormal="100" workbookViewId="0">
      <pane ySplit="8" topLeftCell="A9" activePane="bottomLeft" state="frozen"/>
      <selection activeCell="F17" sqref="F17"/>
      <selection pane="bottomLeft" activeCell="F20" sqref="F20"/>
    </sheetView>
  </sheetViews>
  <sheetFormatPr defaultRowHeight="12.75" x14ac:dyDescent="0.2"/>
  <cols>
    <col min="1" max="1" width="56.28515625" style="2" customWidth="1"/>
    <col min="2" max="2" width="21" style="2" bestFit="1" customWidth="1"/>
    <col min="3" max="3" width="30.7109375" style="2" customWidth="1"/>
    <col min="4" max="4" width="9.28515625" style="2" customWidth="1"/>
    <col min="5" max="5" width="27.7109375" style="2" customWidth="1"/>
    <col min="6" max="6" width="22.28515625" style="2" bestFit="1" customWidth="1"/>
    <col min="7" max="7" width="34.42578125" style="2" bestFit="1" customWidth="1"/>
    <col min="8" max="8" width="15.85546875" style="2" bestFit="1" customWidth="1"/>
    <col min="9" max="16384" width="9.140625" style="2"/>
  </cols>
  <sheetData>
    <row r="1" spans="1:11" ht="15" x14ac:dyDescent="0.2">
      <c r="A1" s="71" t="s">
        <v>0</v>
      </c>
      <c r="B1" s="71"/>
      <c r="C1" s="71"/>
    </row>
    <row r="2" spans="1:11" ht="15" x14ac:dyDescent="0.2">
      <c r="A2" s="71" t="s">
        <v>1</v>
      </c>
      <c r="B2" s="71"/>
      <c r="C2" s="71"/>
    </row>
    <row r="3" spans="1:11" ht="15" x14ac:dyDescent="0.2">
      <c r="A3" s="1"/>
      <c r="B3" s="1"/>
      <c r="C3" s="1"/>
    </row>
    <row r="4" spans="1:11" ht="15" x14ac:dyDescent="0.2">
      <c r="A4" s="71" t="s">
        <v>2</v>
      </c>
      <c r="B4" s="71"/>
      <c r="C4" s="71"/>
    </row>
    <row r="5" spans="1:11" ht="14.25" x14ac:dyDescent="0.2">
      <c r="A5" s="3"/>
      <c r="B5" s="4"/>
      <c r="C5" s="3"/>
      <c r="J5" s="5"/>
      <c r="K5" s="5"/>
    </row>
    <row r="6" spans="1:11" ht="15" x14ac:dyDescent="0.2">
      <c r="A6" s="4"/>
      <c r="B6" s="3"/>
      <c r="C6" s="6" t="s">
        <v>3</v>
      </c>
      <c r="J6" s="5"/>
      <c r="K6" s="5"/>
    </row>
    <row r="7" spans="1:11" ht="15" x14ac:dyDescent="0.25">
      <c r="A7" s="72" t="s">
        <v>4</v>
      </c>
      <c r="B7" s="73"/>
      <c r="C7" s="74"/>
      <c r="J7" s="5"/>
      <c r="K7" s="5"/>
    </row>
    <row r="8" spans="1:11" ht="15" customHeight="1" x14ac:dyDescent="0.2">
      <c r="A8" s="7"/>
      <c r="B8" s="8" t="s">
        <v>5</v>
      </c>
      <c r="C8" s="8" t="s">
        <v>6</v>
      </c>
      <c r="D8" s="9"/>
      <c r="J8" s="5"/>
      <c r="K8" s="5"/>
    </row>
    <row r="9" spans="1:11" ht="24.75" customHeight="1" x14ac:dyDescent="0.2">
      <c r="A9" s="10" t="s">
        <v>7</v>
      </c>
      <c r="B9" s="11">
        <v>501589075</v>
      </c>
      <c r="C9" s="12">
        <v>515247174.16000003</v>
      </c>
      <c r="D9" s="9"/>
      <c r="E9" s="13"/>
      <c r="F9" s="14"/>
      <c r="J9" s="5"/>
      <c r="K9" s="5"/>
    </row>
    <row r="10" spans="1:11" ht="24.75" customHeight="1" x14ac:dyDescent="0.2">
      <c r="A10" s="15" t="s">
        <v>8</v>
      </c>
      <c r="B10" s="16">
        <v>10031782</v>
      </c>
      <c r="C10" s="12">
        <v>10304943.49</v>
      </c>
      <c r="D10" s="17"/>
      <c r="E10" s="13"/>
      <c r="F10" s="14"/>
      <c r="J10" s="5"/>
      <c r="K10" s="5"/>
    </row>
    <row r="11" spans="1:11" ht="24.75" customHeight="1" x14ac:dyDescent="0.2">
      <c r="A11" s="18" t="s">
        <v>9</v>
      </c>
      <c r="B11" s="19">
        <f>B9-B10</f>
        <v>491557293</v>
      </c>
      <c r="C11" s="19">
        <f>C9-C10</f>
        <v>504942230.67000002</v>
      </c>
      <c r="D11" s="17"/>
      <c r="E11" s="13"/>
      <c r="J11" s="5"/>
      <c r="K11" s="5"/>
    </row>
    <row r="12" spans="1:11" ht="24.75" customHeight="1" x14ac:dyDescent="0.2">
      <c r="A12" s="15" t="s">
        <v>10</v>
      </c>
      <c r="B12" s="16">
        <v>14746719</v>
      </c>
      <c r="C12" s="12">
        <v>15148266.93</v>
      </c>
      <c r="D12" s="17"/>
      <c r="E12" s="13"/>
      <c r="J12" s="5"/>
      <c r="K12" s="5"/>
    </row>
    <row r="13" spans="1:11" ht="24.75" customHeight="1" x14ac:dyDescent="0.2">
      <c r="A13" s="20" t="s">
        <v>11</v>
      </c>
      <c r="B13" s="21">
        <f>B11-B12</f>
        <v>476810574</v>
      </c>
      <c r="C13" s="21">
        <f>C11-C12</f>
        <v>489793963.74000001</v>
      </c>
      <c r="D13" s="17"/>
      <c r="E13" s="13"/>
      <c r="J13" s="5"/>
      <c r="K13" s="5"/>
    </row>
    <row r="14" spans="1:11" ht="24.75" customHeight="1" x14ac:dyDescent="0.2">
      <c r="A14" s="20" t="s">
        <v>12</v>
      </c>
      <c r="B14" s="11">
        <f>B13*0.3333</f>
        <v>158920964.31419998</v>
      </c>
      <c r="C14" s="11">
        <f>C13*0.3333</f>
        <v>163248328.11454201</v>
      </c>
      <c r="D14" s="17"/>
      <c r="E14" s="13"/>
      <c r="J14" s="5"/>
      <c r="K14" s="5"/>
    </row>
    <row r="15" spans="1:11" ht="24.75" customHeight="1" x14ac:dyDescent="0.2">
      <c r="A15" s="20" t="s">
        <v>13</v>
      </c>
      <c r="B15" s="11">
        <f>B13*0.1667</f>
        <v>79484322.685800001</v>
      </c>
      <c r="C15" s="11">
        <f>C13*0.1667</f>
        <v>81648653.755457997</v>
      </c>
      <c r="D15" s="17"/>
      <c r="E15" s="13"/>
      <c r="J15" s="5"/>
      <c r="K15" s="5"/>
    </row>
    <row r="16" spans="1:11" ht="24.75" customHeight="1" x14ac:dyDescent="0.2">
      <c r="A16" s="22" t="s">
        <v>14</v>
      </c>
      <c r="B16" s="23">
        <f>SUM(B17:B18)</f>
        <v>0</v>
      </c>
      <c r="C16" s="23">
        <f>SUM(C17:C18)</f>
        <v>292141811.08999997</v>
      </c>
      <c r="D16" s="17"/>
      <c r="E16" s="13"/>
      <c r="J16" s="5"/>
      <c r="K16" s="5"/>
    </row>
    <row r="17" spans="1:11" ht="24.75" customHeight="1" x14ac:dyDescent="0.2">
      <c r="A17" s="24" t="s">
        <v>15</v>
      </c>
      <c r="B17" s="16">
        <v>0</v>
      </c>
      <c r="C17" s="11">
        <v>284149533.25</v>
      </c>
      <c r="D17" s="25"/>
      <c r="E17" s="26"/>
      <c r="F17" s="27"/>
      <c r="G17" s="26"/>
      <c r="H17" s="26"/>
      <c r="J17" s="5"/>
      <c r="K17" s="5"/>
    </row>
    <row r="18" spans="1:11" ht="24.75" customHeight="1" x14ac:dyDescent="0.2">
      <c r="A18" s="28" t="s">
        <v>16</v>
      </c>
      <c r="B18" s="16">
        <v>0</v>
      </c>
      <c r="C18" s="16">
        <v>7992277.8399999999</v>
      </c>
      <c r="D18" s="17"/>
      <c r="E18" s="13"/>
      <c r="F18" s="27"/>
      <c r="G18" s="26"/>
      <c r="H18" s="26"/>
      <c r="J18" s="5"/>
      <c r="K18" s="5"/>
    </row>
    <row r="19" spans="1:11" ht="24.75" customHeight="1" x14ac:dyDescent="0.2">
      <c r="A19" s="29" t="s">
        <v>17</v>
      </c>
      <c r="B19" s="16">
        <v>0</v>
      </c>
      <c r="C19" s="16">
        <v>7992277.8399999999</v>
      </c>
      <c r="D19" s="17"/>
      <c r="E19" s="13"/>
      <c r="F19" s="27"/>
      <c r="G19" s="26"/>
      <c r="H19" s="26"/>
      <c r="J19" s="5"/>
      <c r="K19" s="5"/>
    </row>
    <row r="20" spans="1:11" ht="24.75" customHeight="1" x14ac:dyDescent="0.2">
      <c r="A20" s="29" t="s">
        <v>18</v>
      </c>
      <c r="B20" s="16">
        <v>0</v>
      </c>
      <c r="C20" s="16">
        <v>0</v>
      </c>
      <c r="D20" s="17"/>
      <c r="E20" s="13"/>
      <c r="F20" s="27"/>
      <c r="G20" s="26"/>
      <c r="H20" s="26"/>
      <c r="J20" s="5"/>
      <c r="K20" s="5"/>
    </row>
    <row r="21" spans="1:11" ht="24.75" customHeight="1" x14ac:dyDescent="0.2">
      <c r="A21" s="22" t="s">
        <v>19</v>
      </c>
      <c r="B21" s="23">
        <f>B22+B23</f>
        <v>0</v>
      </c>
      <c r="C21" s="23">
        <f>SUM(C22:C23)</f>
        <v>125996422.37692001</v>
      </c>
      <c r="D21" s="17"/>
      <c r="E21" s="13"/>
      <c r="F21" s="30"/>
      <c r="G21" s="31"/>
      <c r="H21" s="26"/>
      <c r="J21" s="5"/>
      <c r="K21" s="5"/>
    </row>
    <row r="22" spans="1:11" ht="24.75" customHeight="1" x14ac:dyDescent="0.2">
      <c r="A22" s="20" t="s">
        <v>20</v>
      </c>
      <c r="B22" s="16">
        <v>0</v>
      </c>
      <c r="C22" s="11">
        <v>119398797.02000001</v>
      </c>
      <c r="E22" s="26"/>
      <c r="F22" s="32"/>
      <c r="G22" s="32"/>
      <c r="H22" s="26"/>
      <c r="J22" s="5"/>
      <c r="K22" s="5"/>
    </row>
    <row r="23" spans="1:11" ht="24.75" customHeight="1" x14ac:dyDescent="0.2">
      <c r="A23" s="28" t="s">
        <v>16</v>
      </c>
      <c r="B23" s="16">
        <v>0</v>
      </c>
      <c r="C23" s="33">
        <v>6597625.3569200002</v>
      </c>
      <c r="E23" s="17"/>
      <c r="F23" s="32"/>
      <c r="G23" s="32"/>
      <c r="J23" s="5"/>
      <c r="K23" s="5"/>
    </row>
    <row r="24" spans="1:11" ht="24.75" customHeight="1" x14ac:dyDescent="0.2">
      <c r="A24" s="34" t="s">
        <v>17</v>
      </c>
      <c r="B24" s="16">
        <v>0</v>
      </c>
      <c r="C24" s="33">
        <v>6597625.3569200002</v>
      </c>
      <c r="F24" s="32"/>
      <c r="G24" s="32"/>
      <c r="J24" s="5"/>
      <c r="K24" s="5"/>
    </row>
    <row r="25" spans="1:11" ht="24.75" customHeight="1" x14ac:dyDescent="0.2">
      <c r="A25" s="34" t="s">
        <v>18</v>
      </c>
      <c r="B25" s="16">
        <v>0</v>
      </c>
      <c r="C25" s="16">
        <v>0</v>
      </c>
      <c r="D25" s="17"/>
      <c r="F25" s="32"/>
      <c r="G25" s="32"/>
      <c r="J25" s="5"/>
      <c r="K25" s="5"/>
    </row>
    <row r="26" spans="1:11" ht="15" x14ac:dyDescent="0.25">
      <c r="A26"/>
      <c r="B26"/>
      <c r="C26"/>
      <c r="D26"/>
      <c r="E26"/>
      <c r="F26" s="35"/>
      <c r="G26" s="35"/>
      <c r="H26"/>
      <c r="I26"/>
      <c r="J26" s="5"/>
      <c r="K26" s="5"/>
    </row>
    <row r="27" spans="1:11" ht="17.25" x14ac:dyDescent="0.3">
      <c r="A27" s="36"/>
      <c r="B27" s="36"/>
      <c r="C27" s="37"/>
      <c r="D27" s="37"/>
      <c r="E27" s="38"/>
      <c r="F27" s="37"/>
      <c r="G27" s="37"/>
      <c r="H27" s="37"/>
      <c r="J27" s="5"/>
      <c r="K27" s="5"/>
    </row>
    <row r="28" spans="1:11" ht="17.25" x14ac:dyDescent="0.3">
      <c r="A28" s="36"/>
      <c r="B28" s="36"/>
      <c r="C28" s="37"/>
      <c r="D28" s="37"/>
      <c r="E28" s="39"/>
      <c r="G28" s="37"/>
      <c r="H28" s="37"/>
      <c r="J28" s="5"/>
      <c r="K28" s="5"/>
    </row>
    <row r="29" spans="1:11" ht="17.25" x14ac:dyDescent="0.3">
      <c r="A29" s="36"/>
      <c r="B29" s="36"/>
      <c r="C29" s="37"/>
      <c r="D29" s="37"/>
      <c r="E29" s="39"/>
      <c r="G29" s="37"/>
      <c r="H29" s="37"/>
      <c r="J29" s="5"/>
      <c r="K29" s="5"/>
    </row>
    <row r="30" spans="1:11" ht="17.25" x14ac:dyDescent="0.3">
      <c r="A30" s="36"/>
      <c r="B30" s="36"/>
      <c r="C30" s="37"/>
      <c r="D30" s="37"/>
      <c r="E30" s="39"/>
      <c r="G30" s="37"/>
      <c r="H30" s="37"/>
      <c r="J30" s="5"/>
      <c r="K30" s="5"/>
    </row>
    <row r="31" spans="1:11" x14ac:dyDescent="0.2">
      <c r="J31" s="5"/>
      <c r="K31" s="5"/>
    </row>
    <row r="32" spans="1:11" x14ac:dyDescent="0.2">
      <c r="J32" s="5"/>
      <c r="K32" s="5"/>
    </row>
    <row r="39" spans="10:10" x14ac:dyDescent="0.2">
      <c r="J39" s="5">
        <f>J14+J25+J30+J37</f>
        <v>0</v>
      </c>
    </row>
    <row r="65" spans="8:10" x14ac:dyDescent="0.2">
      <c r="H65" s="2">
        <v>18744</v>
      </c>
      <c r="J65" s="2">
        <v>2205798.4500935748</v>
      </c>
    </row>
    <row r="66" spans="8:10" x14ac:dyDescent="0.2">
      <c r="H66" s="2">
        <v>2723</v>
      </c>
      <c r="J66" s="2">
        <v>971586.61134650942</v>
      </c>
    </row>
    <row r="67" spans="8:10" x14ac:dyDescent="0.2">
      <c r="H67" s="2">
        <v>4081</v>
      </c>
      <c r="J67" s="2">
        <v>713470.52599374694</v>
      </c>
    </row>
    <row r="68" spans="8:10" x14ac:dyDescent="0.2">
      <c r="H68" s="2">
        <v>3685</v>
      </c>
      <c r="J68" s="2">
        <v>138188.76307190987</v>
      </c>
    </row>
    <row r="69" spans="8:10" x14ac:dyDescent="0.2">
      <c r="H69" s="2">
        <v>5802</v>
      </c>
      <c r="J69" s="2">
        <v>794857.89578748378</v>
      </c>
    </row>
    <row r="70" spans="8:10" x14ac:dyDescent="0.2">
      <c r="H70" s="2">
        <v>361</v>
      </c>
      <c r="J70" s="2">
        <v>210276.25740346371</v>
      </c>
    </row>
    <row r="71" spans="8:10" x14ac:dyDescent="0.2">
      <c r="H71" s="2">
        <v>7763</v>
      </c>
      <c r="J71" s="2">
        <v>419197.95028655947</v>
      </c>
    </row>
    <row r="72" spans="8:10" x14ac:dyDescent="0.2">
      <c r="H72" s="2">
        <v>1221</v>
      </c>
      <c r="J72" s="2">
        <v>849158.93911924027</v>
      </c>
    </row>
    <row r="73" spans="8:10" x14ac:dyDescent="0.2">
      <c r="H73" s="2">
        <v>935</v>
      </c>
      <c r="J73" s="2">
        <v>326824.55799927859</v>
      </c>
    </row>
    <row r="74" spans="8:10" x14ac:dyDescent="0.2">
      <c r="H74" s="2">
        <v>756</v>
      </c>
      <c r="J74" s="2">
        <v>72000.362465329323</v>
      </c>
    </row>
    <row r="75" spans="8:10" x14ac:dyDescent="0.2">
      <c r="H75" s="2">
        <v>28416</v>
      </c>
      <c r="J75" s="2">
        <v>9159823.9516342133</v>
      </c>
    </row>
    <row r="76" spans="8:10" x14ac:dyDescent="0.2">
      <c r="H76" s="2">
        <v>156244</v>
      </c>
      <c r="J76" s="2">
        <v>4951651.5658776658</v>
      </c>
    </row>
    <row r="77" spans="8:10" x14ac:dyDescent="0.2">
      <c r="H77" s="2">
        <v>12838</v>
      </c>
      <c r="J77" s="2">
        <v>1813787.0432229424</v>
      </c>
    </row>
    <row r="78" spans="8:10" x14ac:dyDescent="0.2">
      <c r="H78" s="2">
        <v>106</v>
      </c>
      <c r="J78" s="2">
        <v>116105.66877866862</v>
      </c>
    </row>
    <row r="79" spans="8:10" x14ac:dyDescent="0.2">
      <c r="J79" s="2">
        <v>22742728.550000001</v>
      </c>
    </row>
    <row r="81" spans="10:10" x14ac:dyDescent="0.2">
      <c r="J81" s="5">
        <f>J19+J22+J55+J64+J79</f>
        <v>22742728.550000001</v>
      </c>
    </row>
  </sheetData>
  <mergeCells count="4">
    <mergeCell ref="A1:C1"/>
    <mergeCell ref="A2:C2"/>
    <mergeCell ref="A4:C4"/>
    <mergeCell ref="A7:C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831C0-4915-40A8-B9D9-BF3229A4D24A}">
  <sheetPr>
    <tabColor theme="4" tint="-0.499984740745262"/>
    <pageSetUpPr fitToPage="1"/>
  </sheetPr>
  <dimension ref="B1:N132"/>
  <sheetViews>
    <sheetView showGridLines="0" tabSelected="1" zoomScale="89" zoomScaleNormal="89" workbookViewId="0">
      <pane ySplit="7" topLeftCell="A8" activePane="bottomLeft" state="frozen"/>
      <selection activeCell="E23" sqref="E23"/>
      <selection pane="bottomLeft" activeCell="D5" sqref="D5"/>
    </sheetView>
  </sheetViews>
  <sheetFormatPr defaultRowHeight="24.75" customHeight="1" x14ac:dyDescent="0.2"/>
  <cols>
    <col min="1" max="1" width="3.85546875" style="2" customWidth="1"/>
    <col min="2" max="2" width="10.7109375" style="57" customWidth="1"/>
    <col min="3" max="3" width="37.28515625" style="57" bestFit="1" customWidth="1"/>
    <col min="4" max="4" width="30.42578125" style="57" customWidth="1"/>
    <col min="5" max="5" width="39.28515625" style="57" customWidth="1"/>
    <col min="6" max="6" width="14.42578125" style="57" customWidth="1"/>
    <col min="7" max="7" width="20.42578125" style="57" customWidth="1"/>
    <col min="8" max="8" width="14" style="57" customWidth="1"/>
    <col min="9" max="9" width="11.42578125" style="57" bestFit="1" customWidth="1"/>
    <col min="10" max="10" width="18.85546875" style="57" bestFit="1" customWidth="1"/>
    <col min="11" max="11" width="19.85546875" style="32" customWidth="1"/>
    <col min="12" max="12" width="17" style="2" bestFit="1" customWidth="1"/>
    <col min="13" max="13" width="15.7109375" style="2" customWidth="1"/>
    <col min="14" max="16384" width="9.140625" style="2"/>
  </cols>
  <sheetData>
    <row r="1" spans="2:13" ht="24.95" customHeight="1" x14ac:dyDescent="0.2">
      <c r="B1" s="88" t="s">
        <v>0</v>
      </c>
      <c r="C1" s="88"/>
      <c r="D1" s="88"/>
      <c r="E1" s="88"/>
      <c r="F1" s="88"/>
      <c r="G1" s="88"/>
      <c r="H1" s="88"/>
      <c r="I1" s="88"/>
      <c r="J1" s="88"/>
      <c r="K1" s="88"/>
      <c r="L1" s="88"/>
    </row>
    <row r="2" spans="2:13" ht="24.95" customHeight="1" x14ac:dyDescent="0.2">
      <c r="B2" s="89" t="s">
        <v>1</v>
      </c>
      <c r="C2" s="89"/>
      <c r="D2" s="89"/>
      <c r="E2" s="89"/>
      <c r="F2" s="89"/>
      <c r="G2" s="89"/>
      <c r="H2" s="89"/>
      <c r="I2" s="89"/>
      <c r="J2" s="89"/>
      <c r="K2" s="89"/>
      <c r="L2" s="89"/>
    </row>
    <row r="3" spans="2:13" ht="24.95" customHeight="1" x14ac:dyDescent="0.2">
      <c r="B3" s="88" t="s">
        <v>21</v>
      </c>
      <c r="C3" s="88"/>
      <c r="D3" s="88"/>
      <c r="E3" s="88"/>
      <c r="F3" s="88"/>
      <c r="G3" s="88"/>
      <c r="H3" s="88"/>
      <c r="I3" s="88"/>
      <c r="J3" s="88"/>
      <c r="K3" s="88"/>
      <c r="L3" s="88"/>
    </row>
    <row r="4" spans="2:13" ht="24.95" customHeight="1" x14ac:dyDescent="0.2">
      <c r="B4" s="2"/>
      <c r="C4" s="90" t="s">
        <v>22</v>
      </c>
      <c r="D4" s="90"/>
      <c r="E4" s="90"/>
      <c r="F4" s="90"/>
      <c r="G4" s="90"/>
      <c r="H4" s="90"/>
      <c r="I4" s="90"/>
      <c r="J4" s="90"/>
      <c r="K4" s="90"/>
      <c r="L4" s="90"/>
    </row>
    <row r="5" spans="2:13" ht="24.95" customHeight="1" x14ac:dyDescent="0.2">
      <c r="B5" s="40"/>
      <c r="C5" s="40"/>
      <c r="D5" s="40"/>
      <c r="E5" s="41" t="s">
        <v>23</v>
      </c>
      <c r="F5" s="41" t="s">
        <v>24</v>
      </c>
      <c r="G5" s="91" t="s">
        <v>25</v>
      </c>
      <c r="H5" s="91"/>
      <c r="I5" s="91"/>
      <c r="J5" s="91"/>
      <c r="K5" s="91"/>
    </row>
    <row r="6" spans="2:13" ht="24.95" customHeight="1" x14ac:dyDescent="0.25">
      <c r="B6" s="92" t="s">
        <v>26</v>
      </c>
      <c r="C6" s="92" t="s">
        <v>27</v>
      </c>
      <c r="D6" s="92" t="s">
        <v>28</v>
      </c>
      <c r="E6" s="92" t="s">
        <v>29</v>
      </c>
      <c r="F6" s="92" t="s">
        <v>30</v>
      </c>
      <c r="G6" s="84" t="s">
        <v>31</v>
      </c>
      <c r="H6" s="85"/>
      <c r="I6" s="86"/>
      <c r="J6" s="84" t="s">
        <v>32</v>
      </c>
      <c r="K6" s="86"/>
      <c r="L6" s="87"/>
      <c r="M6" s="87"/>
    </row>
    <row r="7" spans="2:13" ht="24.95" customHeight="1" x14ac:dyDescent="0.2">
      <c r="B7" s="92"/>
      <c r="C7" s="92"/>
      <c r="D7" s="92"/>
      <c r="E7" s="92"/>
      <c r="F7" s="92"/>
      <c r="G7" s="42" t="s">
        <v>33</v>
      </c>
      <c r="H7" s="42" t="s">
        <v>34</v>
      </c>
      <c r="I7" s="42" t="s">
        <v>35</v>
      </c>
      <c r="J7" s="42" t="s">
        <v>34</v>
      </c>
      <c r="K7" s="42" t="s">
        <v>35</v>
      </c>
    </row>
    <row r="8" spans="2:13" ht="15" customHeight="1" x14ac:dyDescent="0.2">
      <c r="B8" s="76" t="s">
        <v>36</v>
      </c>
      <c r="C8" s="81" t="s">
        <v>37</v>
      </c>
      <c r="D8" s="81" t="s">
        <v>38</v>
      </c>
      <c r="E8" s="43" t="s">
        <v>39</v>
      </c>
      <c r="F8" s="44">
        <v>284</v>
      </c>
      <c r="G8" s="44" t="s">
        <v>40</v>
      </c>
      <c r="H8" s="44">
        <v>199027</v>
      </c>
      <c r="I8" s="44">
        <v>211056</v>
      </c>
      <c r="J8" s="45">
        <v>8727498.6400000006</v>
      </c>
      <c r="K8" s="45">
        <v>7220115.6699999999</v>
      </c>
    </row>
    <row r="9" spans="2:13" ht="15" customHeight="1" x14ac:dyDescent="0.2">
      <c r="B9" s="77"/>
      <c r="C9" s="81"/>
      <c r="D9" s="81"/>
      <c r="E9" s="43" t="s">
        <v>41</v>
      </c>
      <c r="F9" s="44">
        <v>427</v>
      </c>
      <c r="G9" s="44" t="s">
        <v>40</v>
      </c>
      <c r="H9" s="44">
        <v>306736</v>
      </c>
      <c r="I9" s="44">
        <v>352414</v>
      </c>
      <c r="J9" s="45">
        <v>14102003.220000001</v>
      </c>
      <c r="K9" s="45">
        <v>11951197.52</v>
      </c>
    </row>
    <row r="10" spans="2:13" ht="15" customHeight="1" x14ac:dyDescent="0.2">
      <c r="B10" s="77"/>
      <c r="C10" s="43" t="s">
        <v>42</v>
      </c>
      <c r="D10" s="43" t="s">
        <v>38</v>
      </c>
      <c r="E10" s="43" t="s">
        <v>43</v>
      </c>
      <c r="F10" s="44">
        <v>920</v>
      </c>
      <c r="G10" s="44" t="s">
        <v>40</v>
      </c>
      <c r="H10" s="44">
        <v>673519</v>
      </c>
      <c r="I10" s="44">
        <v>798835</v>
      </c>
      <c r="J10" s="45">
        <v>27437079.609999999</v>
      </c>
      <c r="K10" s="45">
        <v>12630840.279999999</v>
      </c>
    </row>
    <row r="11" spans="2:13" ht="15" customHeight="1" x14ac:dyDescent="0.2">
      <c r="B11" s="77"/>
      <c r="C11" s="47" t="s">
        <v>44</v>
      </c>
      <c r="D11" s="43" t="s">
        <v>38</v>
      </c>
      <c r="E11" s="43" t="s">
        <v>45</v>
      </c>
      <c r="F11" s="44">
        <v>122</v>
      </c>
      <c r="G11" s="44" t="s">
        <v>40</v>
      </c>
      <c r="H11" s="44">
        <v>116847</v>
      </c>
      <c r="I11" s="44">
        <v>136534</v>
      </c>
      <c r="J11" s="45">
        <v>7490206.0999999996</v>
      </c>
      <c r="K11" s="45">
        <v>7285395.8099999996</v>
      </c>
    </row>
    <row r="12" spans="2:13" ht="15" customHeight="1" x14ac:dyDescent="0.2">
      <c r="B12" s="77"/>
      <c r="C12" s="47" t="s">
        <v>46</v>
      </c>
      <c r="D12" s="43" t="s">
        <v>38</v>
      </c>
      <c r="E12" s="43" t="s">
        <v>47</v>
      </c>
      <c r="F12" s="44">
        <v>137</v>
      </c>
      <c r="G12" s="44" t="s">
        <v>40</v>
      </c>
      <c r="H12" s="44">
        <v>59805</v>
      </c>
      <c r="I12" s="44">
        <v>53592</v>
      </c>
      <c r="J12" s="45">
        <v>2721717.29</v>
      </c>
      <c r="K12" s="45">
        <v>2435354.9700000002</v>
      </c>
    </row>
    <row r="13" spans="2:13" ht="15" customHeight="1" x14ac:dyDescent="0.2">
      <c r="B13" s="77"/>
      <c r="C13" s="78" t="s">
        <v>48</v>
      </c>
      <c r="D13" s="43" t="s">
        <v>49</v>
      </c>
      <c r="E13" s="43" t="s">
        <v>50</v>
      </c>
      <c r="F13" s="44">
        <v>2350</v>
      </c>
      <c r="G13" s="44" t="s">
        <v>40</v>
      </c>
      <c r="H13" s="44">
        <v>1079520</v>
      </c>
      <c r="I13" s="44">
        <v>1030694</v>
      </c>
      <c r="J13" s="45">
        <v>45370162.310000002</v>
      </c>
      <c r="K13" s="45">
        <v>40938175.439999998</v>
      </c>
    </row>
    <row r="14" spans="2:13" ht="15" customHeight="1" x14ac:dyDescent="0.2">
      <c r="B14" s="77"/>
      <c r="C14" s="79"/>
      <c r="D14" s="43" t="s">
        <v>51</v>
      </c>
      <c r="E14" s="43" t="s">
        <v>50</v>
      </c>
      <c r="F14" s="44">
        <v>1703</v>
      </c>
      <c r="G14" s="44" t="s">
        <v>40</v>
      </c>
      <c r="H14" s="44">
        <v>263966</v>
      </c>
      <c r="I14" s="44">
        <v>99301</v>
      </c>
      <c r="J14" s="45">
        <v>17001170.300000001</v>
      </c>
      <c r="K14" s="45">
        <v>11826042.66</v>
      </c>
    </row>
    <row r="15" spans="2:13" ht="15" customHeight="1" x14ac:dyDescent="0.2">
      <c r="B15" s="77"/>
      <c r="C15" s="79"/>
      <c r="D15" s="81" t="s">
        <v>52</v>
      </c>
      <c r="E15" s="49" t="s">
        <v>53</v>
      </c>
      <c r="F15" s="44">
        <v>1094</v>
      </c>
      <c r="G15" s="44" t="s">
        <v>40</v>
      </c>
      <c r="H15" s="44">
        <v>1933</v>
      </c>
      <c r="I15" s="44">
        <v>1912</v>
      </c>
      <c r="J15" s="45">
        <v>6328714.1900000004</v>
      </c>
      <c r="K15" s="45">
        <v>5227398.6399999997</v>
      </c>
    </row>
    <row r="16" spans="2:13" ht="15" customHeight="1" x14ac:dyDescent="0.2">
      <c r="B16" s="77"/>
      <c r="C16" s="79"/>
      <c r="D16" s="81"/>
      <c r="E16" s="49" t="s">
        <v>50</v>
      </c>
      <c r="F16" s="44">
        <v>127</v>
      </c>
      <c r="G16" s="44" t="s">
        <v>40</v>
      </c>
      <c r="H16" s="44">
        <v>1875</v>
      </c>
      <c r="I16" s="44">
        <v>2581</v>
      </c>
      <c r="J16" s="45">
        <v>558588.07999999996</v>
      </c>
      <c r="K16" s="45">
        <v>575134.80000000005</v>
      </c>
    </row>
    <row r="17" spans="2:11" ht="15" customHeight="1" x14ac:dyDescent="0.2">
      <c r="B17" s="77"/>
      <c r="C17" s="79"/>
      <c r="D17" s="81"/>
      <c r="E17" s="49" t="s">
        <v>54</v>
      </c>
      <c r="F17" s="44">
        <v>71</v>
      </c>
      <c r="G17" s="44" t="s">
        <v>40</v>
      </c>
      <c r="H17" s="44">
        <v>128</v>
      </c>
      <c r="I17" s="44">
        <v>538</v>
      </c>
      <c r="J17" s="45">
        <v>266178.8</v>
      </c>
      <c r="K17" s="45">
        <v>86703.98</v>
      </c>
    </row>
    <row r="18" spans="2:11" ht="15" customHeight="1" x14ac:dyDescent="0.2">
      <c r="B18" s="77"/>
      <c r="C18" s="80"/>
      <c r="D18" s="81"/>
      <c r="E18" s="43" t="s">
        <v>55</v>
      </c>
      <c r="F18" s="44">
        <v>1405</v>
      </c>
      <c r="G18" s="44" t="s">
        <v>56</v>
      </c>
      <c r="H18" s="44">
        <v>390</v>
      </c>
      <c r="I18" s="44">
        <v>1389</v>
      </c>
      <c r="J18" s="45">
        <v>1007487.43</v>
      </c>
      <c r="K18" s="45">
        <v>908883.08</v>
      </c>
    </row>
    <row r="19" spans="2:11" ht="15" customHeight="1" x14ac:dyDescent="0.2">
      <c r="B19" s="46"/>
      <c r="C19" s="50" t="s">
        <v>57</v>
      </c>
      <c r="D19" s="43" t="s">
        <v>58</v>
      </c>
      <c r="E19" s="43" t="s">
        <v>59</v>
      </c>
      <c r="F19" s="44">
        <v>0</v>
      </c>
      <c r="G19" s="44" t="s">
        <v>56</v>
      </c>
      <c r="H19" s="44">
        <v>8500</v>
      </c>
      <c r="I19" s="44">
        <v>14692</v>
      </c>
      <c r="J19" s="45">
        <v>2789424.16</v>
      </c>
      <c r="K19" s="45">
        <v>2711927.63</v>
      </c>
    </row>
    <row r="20" spans="2:11" ht="15" customHeight="1" x14ac:dyDescent="0.2">
      <c r="B20" s="75" t="s">
        <v>60</v>
      </c>
      <c r="C20" s="75"/>
      <c r="D20" s="75"/>
      <c r="E20" s="75"/>
      <c r="F20" s="51">
        <f>SUM(F8:F19)</f>
        <v>8640</v>
      </c>
      <c r="G20" s="52"/>
      <c r="H20" s="52"/>
      <c r="I20" s="52"/>
      <c r="J20" s="53">
        <f>SUM(J8:J19)</f>
        <v>133800230.13</v>
      </c>
      <c r="K20" s="53">
        <f>SUM(K8:K19)</f>
        <v>103797170.47999999</v>
      </c>
    </row>
    <row r="21" spans="2:11" ht="20.25" customHeight="1" x14ac:dyDescent="0.2">
      <c r="B21" s="83" t="s">
        <v>61</v>
      </c>
      <c r="C21" s="78" t="s">
        <v>62</v>
      </c>
      <c r="D21" s="81" t="s">
        <v>38</v>
      </c>
      <c r="E21" s="43" t="s">
        <v>63</v>
      </c>
      <c r="F21" s="44">
        <v>0</v>
      </c>
      <c r="G21" s="44" t="s">
        <v>64</v>
      </c>
      <c r="H21" s="44">
        <v>26317</v>
      </c>
      <c r="I21" s="44">
        <v>15227</v>
      </c>
      <c r="J21" s="45">
        <v>1056441.6399999999</v>
      </c>
      <c r="K21" s="55">
        <v>805908.04</v>
      </c>
    </row>
    <row r="22" spans="2:11" ht="20.25" customHeight="1" x14ac:dyDescent="0.2">
      <c r="B22" s="83"/>
      <c r="C22" s="80"/>
      <c r="D22" s="81"/>
      <c r="E22" s="43" t="s">
        <v>55</v>
      </c>
      <c r="F22" s="44">
        <v>0</v>
      </c>
      <c r="G22" s="44" t="s">
        <v>56</v>
      </c>
      <c r="H22" s="44">
        <v>3436</v>
      </c>
      <c r="I22" s="44">
        <v>4140</v>
      </c>
      <c r="J22" s="45">
        <v>545462.65</v>
      </c>
      <c r="K22" s="55">
        <v>387103.37</v>
      </c>
    </row>
    <row r="23" spans="2:11" ht="15" customHeight="1" x14ac:dyDescent="0.2">
      <c r="B23" s="75" t="s">
        <v>65</v>
      </c>
      <c r="C23" s="75"/>
      <c r="D23" s="75"/>
      <c r="E23" s="75"/>
      <c r="F23" s="51">
        <f>SUM(F21:F22)</f>
        <v>0</v>
      </c>
      <c r="G23" s="52"/>
      <c r="H23" s="52"/>
      <c r="I23" s="52"/>
      <c r="J23" s="53">
        <f>SUM(J21:J22)</f>
        <v>1601904.29</v>
      </c>
      <c r="K23" s="53">
        <f>SUM(K21:K22)</f>
        <v>1193011.4100000001</v>
      </c>
    </row>
    <row r="24" spans="2:11" ht="15" customHeight="1" x14ac:dyDescent="0.2">
      <c r="B24" s="83" t="s">
        <v>66</v>
      </c>
      <c r="C24" s="81" t="s">
        <v>67</v>
      </c>
      <c r="D24" s="78" t="s">
        <v>68</v>
      </c>
      <c r="E24" s="43" t="s">
        <v>69</v>
      </c>
      <c r="F24" s="44">
        <v>0</v>
      </c>
      <c r="G24" s="44" t="s">
        <v>56</v>
      </c>
      <c r="H24" s="44">
        <v>12523</v>
      </c>
      <c r="I24" s="44">
        <v>11311</v>
      </c>
      <c r="J24" s="45">
        <v>1374174.52</v>
      </c>
      <c r="K24" s="45">
        <v>1073636.1399999999</v>
      </c>
    </row>
    <row r="25" spans="2:11" ht="15" customHeight="1" x14ac:dyDescent="0.2">
      <c r="B25" s="83"/>
      <c r="C25" s="81"/>
      <c r="D25" s="79"/>
      <c r="E25" s="43" t="s">
        <v>50</v>
      </c>
      <c r="F25" s="44">
        <v>54</v>
      </c>
      <c r="G25" s="44" t="s">
        <v>40</v>
      </c>
      <c r="H25" s="44">
        <v>3815</v>
      </c>
      <c r="I25" s="44">
        <v>502</v>
      </c>
      <c r="J25" s="45">
        <v>326464.59999999998</v>
      </c>
      <c r="K25" s="45">
        <v>139654.51999999999</v>
      </c>
    </row>
    <row r="26" spans="2:11" ht="15" customHeight="1" x14ac:dyDescent="0.2">
      <c r="B26" s="83"/>
      <c r="C26" s="81"/>
      <c r="D26" s="79"/>
      <c r="E26" s="43" t="s">
        <v>70</v>
      </c>
      <c r="F26" s="44">
        <v>0</v>
      </c>
      <c r="G26" s="44" t="s">
        <v>64</v>
      </c>
      <c r="H26" s="44">
        <v>120</v>
      </c>
      <c r="I26" s="44">
        <v>111</v>
      </c>
      <c r="J26" s="45">
        <v>14111.53</v>
      </c>
      <c r="K26" s="45">
        <v>14205.73</v>
      </c>
    </row>
    <row r="27" spans="2:11" ht="15" customHeight="1" x14ac:dyDescent="0.2">
      <c r="B27" s="83"/>
      <c r="C27" s="81"/>
      <c r="D27" s="80"/>
      <c r="E27" s="43" t="s">
        <v>54</v>
      </c>
      <c r="F27" s="44">
        <v>226</v>
      </c>
      <c r="G27" s="44" t="s">
        <v>40</v>
      </c>
      <c r="H27" s="44">
        <v>1598</v>
      </c>
      <c r="I27" s="44">
        <v>1878</v>
      </c>
      <c r="J27" s="45">
        <v>96953.2</v>
      </c>
      <c r="K27" s="45">
        <v>361254.64</v>
      </c>
    </row>
    <row r="28" spans="2:11" ht="15" customHeight="1" x14ac:dyDescent="0.2">
      <c r="B28" s="83"/>
      <c r="C28" s="81"/>
      <c r="D28" s="81" t="s">
        <v>71</v>
      </c>
      <c r="E28" s="43" t="s">
        <v>69</v>
      </c>
      <c r="F28" s="44">
        <v>0</v>
      </c>
      <c r="G28" s="44" t="s">
        <v>56</v>
      </c>
      <c r="H28" s="44">
        <v>19752</v>
      </c>
      <c r="I28" s="44">
        <v>25089</v>
      </c>
      <c r="J28" s="45">
        <v>3146565.87</v>
      </c>
      <c r="K28" s="45">
        <v>3090440.81</v>
      </c>
    </row>
    <row r="29" spans="2:11" ht="12.75" x14ac:dyDescent="0.2">
      <c r="B29" s="83"/>
      <c r="C29" s="81"/>
      <c r="D29" s="81"/>
      <c r="E29" s="43" t="s">
        <v>50</v>
      </c>
      <c r="F29" s="44">
        <v>1763</v>
      </c>
      <c r="G29" s="44" t="s">
        <v>40</v>
      </c>
      <c r="H29" s="44">
        <v>108686</v>
      </c>
      <c r="I29" s="44">
        <v>86891</v>
      </c>
      <c r="J29" s="45">
        <v>5450077.5899999999</v>
      </c>
      <c r="K29" s="45">
        <v>4233456.29</v>
      </c>
    </row>
    <row r="30" spans="2:11" ht="15" customHeight="1" x14ac:dyDescent="0.2">
      <c r="B30" s="83"/>
      <c r="C30" s="81"/>
      <c r="D30" s="81"/>
      <c r="E30" s="43" t="s">
        <v>70</v>
      </c>
      <c r="F30" s="44">
        <v>0</v>
      </c>
      <c r="G30" s="44" t="s">
        <v>64</v>
      </c>
      <c r="H30" s="44">
        <v>386</v>
      </c>
      <c r="I30" s="44">
        <v>275</v>
      </c>
      <c r="J30" s="45">
        <v>102633.18</v>
      </c>
      <c r="K30" s="45">
        <v>96345.97</v>
      </c>
    </row>
    <row r="31" spans="2:11" ht="15" customHeight="1" x14ac:dyDescent="0.2">
      <c r="B31" s="83"/>
      <c r="C31" s="81"/>
      <c r="D31" s="81"/>
      <c r="E31" s="43" t="s">
        <v>54</v>
      </c>
      <c r="F31" s="44">
        <v>2893</v>
      </c>
      <c r="G31" s="44" t="s">
        <v>40</v>
      </c>
      <c r="H31" s="44">
        <v>5998</v>
      </c>
      <c r="I31" s="44">
        <v>8969</v>
      </c>
      <c r="J31" s="45">
        <v>791814.45</v>
      </c>
      <c r="K31" s="45">
        <v>956003.82</v>
      </c>
    </row>
    <row r="32" spans="2:11" ht="15" customHeight="1" x14ac:dyDescent="0.2">
      <c r="B32" s="83"/>
      <c r="C32" s="81"/>
      <c r="D32" s="81" t="s">
        <v>72</v>
      </c>
      <c r="E32" s="43" t="s">
        <v>69</v>
      </c>
      <c r="F32" s="44">
        <v>0</v>
      </c>
      <c r="G32" s="44" t="s">
        <v>56</v>
      </c>
      <c r="H32" s="44">
        <v>57063</v>
      </c>
      <c r="I32" s="44">
        <v>62386</v>
      </c>
      <c r="J32" s="45">
        <v>9344163.8100000005</v>
      </c>
      <c r="K32" s="45">
        <v>7209840.29</v>
      </c>
    </row>
    <row r="33" spans="2:11" ht="15" customHeight="1" x14ac:dyDescent="0.2">
      <c r="B33" s="83"/>
      <c r="C33" s="81"/>
      <c r="D33" s="81"/>
      <c r="E33" s="43" t="s">
        <v>50</v>
      </c>
      <c r="F33" s="44">
        <v>286</v>
      </c>
      <c r="G33" s="44" t="s">
        <v>40</v>
      </c>
      <c r="H33" s="44">
        <v>13160</v>
      </c>
      <c r="I33" s="44">
        <v>14772</v>
      </c>
      <c r="J33" s="45">
        <v>1404890.55</v>
      </c>
      <c r="K33" s="45">
        <v>1153297.58</v>
      </c>
    </row>
    <row r="34" spans="2:11" ht="15" customHeight="1" x14ac:dyDescent="0.2">
      <c r="B34" s="83"/>
      <c r="C34" s="81"/>
      <c r="D34" s="81"/>
      <c r="E34" s="43" t="s">
        <v>70</v>
      </c>
      <c r="F34" s="44">
        <v>0</v>
      </c>
      <c r="G34" s="44" t="s">
        <v>64</v>
      </c>
      <c r="H34" s="44">
        <v>340</v>
      </c>
      <c r="I34" s="44">
        <v>106</v>
      </c>
      <c r="J34" s="45">
        <v>35536.19</v>
      </c>
      <c r="K34" s="45">
        <v>32194.91</v>
      </c>
    </row>
    <row r="35" spans="2:11" ht="12.75" x14ac:dyDescent="0.2">
      <c r="B35" s="83"/>
      <c r="C35" s="81"/>
      <c r="D35" s="81"/>
      <c r="E35" s="43" t="s">
        <v>54</v>
      </c>
      <c r="F35" s="44">
        <v>513</v>
      </c>
      <c r="G35" s="44" t="s">
        <v>40</v>
      </c>
      <c r="H35" s="44">
        <v>1163</v>
      </c>
      <c r="I35" s="44">
        <v>2101</v>
      </c>
      <c r="J35" s="45">
        <v>215189.66</v>
      </c>
      <c r="K35" s="45">
        <v>450454.7</v>
      </c>
    </row>
    <row r="36" spans="2:11" ht="15" customHeight="1" x14ac:dyDescent="0.2">
      <c r="B36" s="83"/>
      <c r="C36" s="81" t="s">
        <v>73</v>
      </c>
      <c r="D36" s="81" t="s">
        <v>38</v>
      </c>
      <c r="E36" s="43" t="s">
        <v>50</v>
      </c>
      <c r="F36" s="44">
        <v>305</v>
      </c>
      <c r="G36" s="44" t="s">
        <v>40</v>
      </c>
      <c r="H36" s="44">
        <v>13691</v>
      </c>
      <c r="I36" s="44">
        <v>10617</v>
      </c>
      <c r="J36" s="45">
        <v>1510457.71</v>
      </c>
      <c r="K36" s="45">
        <v>1393703.23</v>
      </c>
    </row>
    <row r="37" spans="2:11" ht="15" customHeight="1" x14ac:dyDescent="0.2">
      <c r="B37" s="83"/>
      <c r="C37" s="81"/>
      <c r="D37" s="81"/>
      <c r="E37" s="43" t="s">
        <v>70</v>
      </c>
      <c r="F37" s="44">
        <v>0</v>
      </c>
      <c r="G37" s="44" t="s">
        <v>64</v>
      </c>
      <c r="H37" s="44">
        <v>842</v>
      </c>
      <c r="I37" s="44">
        <v>587</v>
      </c>
      <c r="J37" s="45">
        <v>254726.42</v>
      </c>
      <c r="K37" s="45">
        <v>183098.64</v>
      </c>
    </row>
    <row r="38" spans="2:11" ht="15" customHeight="1" x14ac:dyDescent="0.2">
      <c r="B38" s="83"/>
      <c r="C38" s="81"/>
      <c r="D38" s="81"/>
      <c r="E38" s="43" t="s">
        <v>74</v>
      </c>
      <c r="F38" s="44">
        <v>0</v>
      </c>
      <c r="G38" s="44" t="s">
        <v>56</v>
      </c>
      <c r="H38" s="44">
        <v>10491</v>
      </c>
      <c r="I38" s="44">
        <v>10465</v>
      </c>
      <c r="J38" s="45">
        <v>1186290.8700000001</v>
      </c>
      <c r="K38" s="45">
        <v>792954.67</v>
      </c>
    </row>
    <row r="39" spans="2:11" ht="15" customHeight="1" x14ac:dyDescent="0.2">
      <c r="B39" s="83"/>
      <c r="C39" s="81"/>
      <c r="D39" s="81"/>
      <c r="E39" s="43" t="s">
        <v>54</v>
      </c>
      <c r="F39" s="44">
        <v>1538</v>
      </c>
      <c r="G39" s="44" t="s">
        <v>40</v>
      </c>
      <c r="H39" s="44">
        <v>2145</v>
      </c>
      <c r="I39" s="44">
        <v>3116</v>
      </c>
      <c r="J39" s="45">
        <v>914314.12</v>
      </c>
      <c r="K39" s="45">
        <v>695796.64</v>
      </c>
    </row>
    <row r="40" spans="2:11" ht="15" customHeight="1" x14ac:dyDescent="0.2">
      <c r="B40" s="83"/>
      <c r="C40" s="81"/>
      <c r="D40" s="81"/>
      <c r="E40" s="43" t="s">
        <v>55</v>
      </c>
      <c r="F40" s="44">
        <v>16</v>
      </c>
      <c r="G40" s="44" t="s">
        <v>56</v>
      </c>
      <c r="H40" s="44">
        <v>39</v>
      </c>
      <c r="I40" s="44">
        <v>16</v>
      </c>
      <c r="J40" s="45">
        <v>10286.51</v>
      </c>
      <c r="K40" s="45">
        <v>9240.69</v>
      </c>
    </row>
    <row r="41" spans="2:11" ht="15" customHeight="1" x14ac:dyDescent="0.2">
      <c r="B41" s="83"/>
      <c r="C41" s="81"/>
      <c r="D41" s="81"/>
      <c r="E41" s="43" t="s">
        <v>75</v>
      </c>
      <c r="F41" s="44">
        <v>0</v>
      </c>
      <c r="G41" s="44" t="s">
        <v>64</v>
      </c>
      <c r="H41" s="44">
        <v>2472</v>
      </c>
      <c r="I41" s="44">
        <v>672</v>
      </c>
      <c r="J41" s="45">
        <v>253859.99</v>
      </c>
      <c r="K41" s="45">
        <v>229802.2</v>
      </c>
    </row>
    <row r="42" spans="2:11" ht="15" customHeight="1" x14ac:dyDescent="0.2">
      <c r="B42" s="83"/>
      <c r="C42" s="81" t="s">
        <v>76</v>
      </c>
      <c r="D42" s="81" t="s">
        <v>38</v>
      </c>
      <c r="E42" s="43" t="s">
        <v>69</v>
      </c>
      <c r="F42" s="44">
        <v>0</v>
      </c>
      <c r="G42" s="44" t="s">
        <v>56</v>
      </c>
      <c r="H42" s="44">
        <v>206505</v>
      </c>
      <c r="I42" s="44">
        <v>385073</v>
      </c>
      <c r="J42" s="45">
        <v>29732290.359999999</v>
      </c>
      <c r="K42" s="45">
        <v>38604304.469999999</v>
      </c>
    </row>
    <row r="43" spans="2:11" ht="15" customHeight="1" x14ac:dyDescent="0.2">
      <c r="B43" s="83"/>
      <c r="C43" s="81"/>
      <c r="D43" s="81"/>
      <c r="E43" s="43" t="s">
        <v>50</v>
      </c>
      <c r="F43" s="44">
        <v>1761</v>
      </c>
      <c r="G43" s="44" t="s">
        <v>40</v>
      </c>
      <c r="H43" s="44">
        <v>104905</v>
      </c>
      <c r="I43" s="44">
        <v>72189</v>
      </c>
      <c r="J43" s="45">
        <v>9797025.7300000004</v>
      </c>
      <c r="K43" s="45">
        <v>7784466.6100000003</v>
      </c>
    </row>
    <row r="44" spans="2:11" ht="15" customHeight="1" x14ac:dyDescent="0.2">
      <c r="B44" s="83"/>
      <c r="C44" s="81"/>
      <c r="D44" s="81"/>
      <c r="E44" s="43" t="s">
        <v>70</v>
      </c>
      <c r="F44" s="44">
        <v>0</v>
      </c>
      <c r="G44" s="44" t="s">
        <v>64</v>
      </c>
      <c r="H44" s="44">
        <v>185</v>
      </c>
      <c r="I44" s="44">
        <v>46</v>
      </c>
      <c r="J44" s="45">
        <v>56278.43</v>
      </c>
      <c r="K44" s="45">
        <v>33113.39</v>
      </c>
    </row>
    <row r="45" spans="2:11" ht="15" customHeight="1" x14ac:dyDescent="0.2">
      <c r="B45" s="83"/>
      <c r="C45" s="81"/>
      <c r="D45" s="81"/>
      <c r="E45" s="43" t="s">
        <v>54</v>
      </c>
      <c r="F45" s="44">
        <v>1913</v>
      </c>
      <c r="G45" s="44" t="s">
        <v>40</v>
      </c>
      <c r="H45" s="44">
        <v>6297</v>
      </c>
      <c r="I45" s="44">
        <v>4890</v>
      </c>
      <c r="J45" s="45">
        <v>567144.62</v>
      </c>
      <c r="K45" s="45">
        <v>357000.37</v>
      </c>
    </row>
    <row r="46" spans="2:11" ht="15" customHeight="1" x14ac:dyDescent="0.2">
      <c r="B46" s="83"/>
      <c r="C46" s="78" t="s">
        <v>77</v>
      </c>
      <c r="D46" s="81" t="s">
        <v>38</v>
      </c>
      <c r="E46" s="43" t="s">
        <v>69</v>
      </c>
      <c r="F46" s="44">
        <v>0</v>
      </c>
      <c r="G46" s="44" t="s">
        <v>56</v>
      </c>
      <c r="H46" s="44">
        <v>10985</v>
      </c>
      <c r="I46" s="44">
        <v>6771</v>
      </c>
      <c r="J46" s="45">
        <v>1783481.9</v>
      </c>
      <c r="K46" s="45">
        <v>1530215.72</v>
      </c>
    </row>
    <row r="47" spans="2:11" ht="15" customHeight="1" x14ac:dyDescent="0.2">
      <c r="B47" s="83"/>
      <c r="C47" s="79"/>
      <c r="D47" s="81"/>
      <c r="E47" s="43" t="s">
        <v>70</v>
      </c>
      <c r="F47" s="44">
        <v>0</v>
      </c>
      <c r="G47" s="44" t="s">
        <v>64</v>
      </c>
      <c r="H47" s="44">
        <v>2238</v>
      </c>
      <c r="I47" s="44">
        <v>2874</v>
      </c>
      <c r="J47" s="45">
        <v>1490053.6</v>
      </c>
      <c r="K47" s="45">
        <v>1373117.43</v>
      </c>
    </row>
    <row r="48" spans="2:11" ht="15" customHeight="1" x14ac:dyDescent="0.2">
      <c r="B48" s="83"/>
      <c r="C48" s="79"/>
      <c r="D48" s="81"/>
      <c r="E48" s="43" t="s">
        <v>54</v>
      </c>
      <c r="F48" s="44">
        <v>298</v>
      </c>
      <c r="G48" s="44" t="s">
        <v>40</v>
      </c>
      <c r="H48" s="44">
        <v>1467</v>
      </c>
      <c r="I48" s="44">
        <v>1355</v>
      </c>
      <c r="J48" s="45">
        <v>423089.29</v>
      </c>
      <c r="K48" s="45">
        <v>252435.42</v>
      </c>
    </row>
    <row r="49" spans="2:14" ht="15" customHeight="1" x14ac:dyDescent="0.2">
      <c r="B49" s="83"/>
      <c r="C49" s="81" t="s">
        <v>78</v>
      </c>
      <c r="D49" s="81" t="s">
        <v>38</v>
      </c>
      <c r="E49" s="43" t="s">
        <v>50</v>
      </c>
      <c r="F49" s="44">
        <v>107</v>
      </c>
      <c r="G49" s="44" t="s">
        <v>40</v>
      </c>
      <c r="H49" s="44">
        <v>10099</v>
      </c>
      <c r="I49" s="44">
        <v>10719</v>
      </c>
      <c r="J49" s="45">
        <v>1307077.78</v>
      </c>
      <c r="K49" s="45">
        <v>1105922.3500000001</v>
      </c>
    </row>
    <row r="50" spans="2:14" ht="15" customHeight="1" x14ac:dyDescent="0.2">
      <c r="B50" s="83"/>
      <c r="C50" s="81"/>
      <c r="D50" s="81"/>
      <c r="E50" s="43" t="s">
        <v>70</v>
      </c>
      <c r="F50" s="44">
        <v>0</v>
      </c>
      <c r="G50" s="44" t="s">
        <v>64</v>
      </c>
      <c r="H50" s="44">
        <v>1357</v>
      </c>
      <c r="I50" s="44">
        <v>1311</v>
      </c>
      <c r="J50" s="45">
        <v>275578.69</v>
      </c>
      <c r="K50" s="45">
        <v>115537.88</v>
      </c>
    </row>
    <row r="51" spans="2:14" ht="15" customHeight="1" x14ac:dyDescent="0.2">
      <c r="B51" s="83"/>
      <c r="C51" s="81"/>
      <c r="D51" s="81"/>
      <c r="E51" s="43" t="s">
        <v>79</v>
      </c>
      <c r="F51" s="44">
        <v>0</v>
      </c>
      <c r="G51" s="44" t="s">
        <v>56</v>
      </c>
      <c r="H51" s="44">
        <v>36063</v>
      </c>
      <c r="I51" s="44">
        <v>67538</v>
      </c>
      <c r="J51" s="45">
        <v>3060792.7</v>
      </c>
      <c r="K51" s="45">
        <v>2070864.27</v>
      </c>
    </row>
    <row r="52" spans="2:14" ht="15" customHeight="1" x14ac:dyDescent="0.2">
      <c r="B52" s="83"/>
      <c r="C52" s="81"/>
      <c r="D52" s="81"/>
      <c r="E52" s="43" t="s">
        <v>54</v>
      </c>
      <c r="F52" s="44">
        <v>453</v>
      </c>
      <c r="G52" s="44" t="s">
        <v>40</v>
      </c>
      <c r="H52" s="44">
        <v>2792</v>
      </c>
      <c r="I52" s="44">
        <v>1555</v>
      </c>
      <c r="J52" s="45">
        <v>260527.29</v>
      </c>
      <c r="K52" s="45">
        <v>305490.98</v>
      </c>
    </row>
    <row r="53" spans="2:14" ht="15" customHeight="1" x14ac:dyDescent="0.2">
      <c r="B53" s="83"/>
      <c r="C53" s="81" t="s">
        <v>80</v>
      </c>
      <c r="D53" s="81" t="s">
        <v>38</v>
      </c>
      <c r="E53" s="43" t="s">
        <v>81</v>
      </c>
      <c r="F53" s="44">
        <v>0</v>
      </c>
      <c r="G53" s="44" t="s">
        <v>82</v>
      </c>
      <c r="H53" s="44">
        <v>10405</v>
      </c>
      <c r="I53" s="44">
        <v>3337</v>
      </c>
      <c r="J53" s="45">
        <v>610902.64</v>
      </c>
      <c r="K53" s="45">
        <v>522442.83</v>
      </c>
    </row>
    <row r="54" spans="2:14" ht="15" customHeight="1" x14ac:dyDescent="0.2">
      <c r="B54" s="83"/>
      <c r="C54" s="81"/>
      <c r="D54" s="81"/>
      <c r="E54" s="43" t="s">
        <v>83</v>
      </c>
      <c r="F54" s="44">
        <v>1008</v>
      </c>
      <c r="G54" s="44" t="s">
        <v>84</v>
      </c>
      <c r="H54" s="44">
        <v>11813</v>
      </c>
      <c r="I54" s="44">
        <v>2528</v>
      </c>
      <c r="J54" s="45">
        <v>445115.48</v>
      </c>
      <c r="K54" s="45">
        <v>192431.37</v>
      </c>
    </row>
    <row r="55" spans="2:14" ht="15" customHeight="1" x14ac:dyDescent="0.2">
      <c r="B55" s="83"/>
      <c r="C55" s="81"/>
      <c r="D55" s="81"/>
      <c r="E55" s="43" t="s">
        <v>54</v>
      </c>
      <c r="F55" s="44">
        <v>172</v>
      </c>
      <c r="G55" s="44" t="s">
        <v>40</v>
      </c>
      <c r="H55" s="44">
        <v>162</v>
      </c>
      <c r="I55" s="44">
        <v>460</v>
      </c>
      <c r="J55" s="45">
        <v>127655.31</v>
      </c>
      <c r="K55" s="45">
        <v>80665.72</v>
      </c>
    </row>
    <row r="56" spans="2:14" ht="15" customHeight="1" x14ac:dyDescent="0.2">
      <c r="B56" s="75" t="s">
        <v>85</v>
      </c>
      <c r="C56" s="75"/>
      <c r="D56" s="75"/>
      <c r="E56" s="75"/>
      <c r="F56" s="51">
        <f>SUM(F24:F55)</f>
        <v>13306</v>
      </c>
      <c r="G56" s="52"/>
      <c r="H56" s="52"/>
      <c r="I56" s="52"/>
      <c r="J56" s="53">
        <f>SUM(J24:J55)</f>
        <v>76369524.590000033</v>
      </c>
      <c r="K56" s="53">
        <f>SUM(K24:K55)</f>
        <v>76443390.280000001</v>
      </c>
    </row>
    <row r="57" spans="2:14" ht="15" customHeight="1" x14ac:dyDescent="0.2">
      <c r="B57" s="76" t="s">
        <v>86</v>
      </c>
      <c r="C57" s="78" t="s">
        <v>87</v>
      </c>
      <c r="D57" s="81" t="s">
        <v>88</v>
      </c>
      <c r="E57" s="43" t="s">
        <v>89</v>
      </c>
      <c r="F57" s="44">
        <v>5981</v>
      </c>
      <c r="G57" s="44" t="s">
        <v>40</v>
      </c>
      <c r="H57" s="44">
        <v>201611</v>
      </c>
      <c r="I57" s="44">
        <v>228711</v>
      </c>
      <c r="J57" s="45">
        <v>18816297.670000002</v>
      </c>
      <c r="K57" s="55">
        <v>15510458.939999999</v>
      </c>
      <c r="N57" s="56"/>
    </row>
    <row r="58" spans="2:14" ht="12.75" x14ac:dyDescent="0.2">
      <c r="B58" s="77"/>
      <c r="C58" s="79"/>
      <c r="D58" s="81"/>
      <c r="E58" s="43" t="s">
        <v>90</v>
      </c>
      <c r="F58" s="44">
        <v>7405</v>
      </c>
      <c r="G58" s="44" t="s">
        <v>40</v>
      </c>
      <c r="H58" s="44">
        <v>167000</v>
      </c>
      <c r="I58" s="44">
        <v>169055</v>
      </c>
      <c r="J58" s="45">
        <v>19290511.079999998</v>
      </c>
      <c r="K58" s="55">
        <v>16592223.609999999</v>
      </c>
      <c r="N58" s="56"/>
    </row>
    <row r="59" spans="2:14" ht="15" customHeight="1" x14ac:dyDescent="0.2">
      <c r="B59" s="77"/>
      <c r="C59" s="79"/>
      <c r="D59" s="81"/>
      <c r="E59" s="43" t="s">
        <v>91</v>
      </c>
      <c r="F59" s="44">
        <v>1642</v>
      </c>
      <c r="G59" s="44" t="s">
        <v>40</v>
      </c>
      <c r="H59" s="44">
        <v>51253</v>
      </c>
      <c r="I59" s="44">
        <v>56375</v>
      </c>
      <c r="J59" s="45">
        <v>8999407.0899999999</v>
      </c>
      <c r="K59" s="55">
        <v>6777252.3700000001</v>
      </c>
      <c r="N59" s="56"/>
    </row>
    <row r="60" spans="2:14" ht="15" customHeight="1" x14ac:dyDescent="0.2">
      <c r="B60" s="77"/>
      <c r="C60" s="80"/>
      <c r="D60" s="81"/>
      <c r="E60" s="43" t="s">
        <v>92</v>
      </c>
      <c r="F60" s="44">
        <v>850</v>
      </c>
      <c r="G60" s="44" t="s">
        <v>40</v>
      </c>
      <c r="H60" s="44">
        <v>23397</v>
      </c>
      <c r="I60" s="44">
        <v>20991</v>
      </c>
      <c r="J60" s="45">
        <v>712796.16000000003</v>
      </c>
      <c r="K60" s="55">
        <v>827322.55</v>
      </c>
      <c r="N60" s="56"/>
    </row>
    <row r="61" spans="2:14" ht="15" customHeight="1" x14ac:dyDescent="0.2">
      <c r="B61" s="77"/>
      <c r="C61" s="50" t="s">
        <v>93</v>
      </c>
      <c r="D61" s="43" t="s">
        <v>38</v>
      </c>
      <c r="E61" s="43" t="s">
        <v>94</v>
      </c>
      <c r="F61" s="44">
        <v>2033</v>
      </c>
      <c r="G61" s="44" t="s">
        <v>40</v>
      </c>
      <c r="H61" s="44">
        <v>11858</v>
      </c>
      <c r="I61" s="44">
        <v>16010</v>
      </c>
      <c r="J61" s="45">
        <v>3978311.23</v>
      </c>
      <c r="K61" s="55">
        <v>3768869.24</v>
      </c>
      <c r="N61" s="56"/>
    </row>
    <row r="62" spans="2:14" ht="15" customHeight="1" x14ac:dyDescent="0.2">
      <c r="B62" s="77"/>
      <c r="C62" s="81" t="s">
        <v>95</v>
      </c>
      <c r="D62" s="81" t="s">
        <v>96</v>
      </c>
      <c r="E62" s="43" t="s">
        <v>97</v>
      </c>
      <c r="F62" s="44">
        <v>6944</v>
      </c>
      <c r="G62" s="44" t="s">
        <v>40</v>
      </c>
      <c r="H62" s="44">
        <v>30363</v>
      </c>
      <c r="I62" s="44">
        <v>40805</v>
      </c>
      <c r="J62" s="45">
        <v>33844315.880000003</v>
      </c>
      <c r="K62" s="55">
        <v>28464086.760000002</v>
      </c>
      <c r="N62" s="56"/>
    </row>
    <row r="63" spans="2:14" ht="15" customHeight="1" x14ac:dyDescent="0.2">
      <c r="B63" s="77"/>
      <c r="C63" s="81"/>
      <c r="D63" s="81"/>
      <c r="E63" s="43" t="s">
        <v>98</v>
      </c>
      <c r="F63" s="44">
        <v>4302</v>
      </c>
      <c r="G63" s="44" t="s">
        <v>40</v>
      </c>
      <c r="H63" s="44">
        <v>3981</v>
      </c>
      <c r="I63" s="44">
        <v>4235</v>
      </c>
      <c r="J63" s="45">
        <v>3122756.09</v>
      </c>
      <c r="K63" s="55">
        <v>2784251.38</v>
      </c>
      <c r="N63" s="56"/>
    </row>
    <row r="64" spans="2:14" ht="15" customHeight="1" x14ac:dyDescent="0.2">
      <c r="B64" s="82"/>
      <c r="C64" s="81"/>
      <c r="D64" s="43" t="s">
        <v>99</v>
      </c>
      <c r="E64" s="43" t="s">
        <v>100</v>
      </c>
      <c r="F64" s="44">
        <v>1839</v>
      </c>
      <c r="G64" s="44" t="s">
        <v>40</v>
      </c>
      <c r="H64" s="44">
        <v>2010</v>
      </c>
      <c r="I64" s="44">
        <v>1839</v>
      </c>
      <c r="J64" s="45">
        <v>768684.29</v>
      </c>
      <c r="K64" s="55">
        <v>685799.1</v>
      </c>
      <c r="N64" s="56"/>
    </row>
    <row r="65" spans="2:14" ht="15" customHeight="1" x14ac:dyDescent="0.2">
      <c r="B65" s="75" t="s">
        <v>101</v>
      </c>
      <c r="C65" s="75"/>
      <c r="D65" s="75"/>
      <c r="E65" s="75"/>
      <c r="F65" s="51">
        <f>SUM(F57:F64)</f>
        <v>30996</v>
      </c>
      <c r="G65" s="52"/>
      <c r="H65" s="52"/>
      <c r="I65" s="52"/>
      <c r="J65" s="53">
        <f>SUM(J57:J64)</f>
        <v>89533079.49000001</v>
      </c>
      <c r="K65" s="53">
        <f>SUM(K57:K64)</f>
        <v>75410263.949999988</v>
      </c>
      <c r="N65" s="56"/>
    </row>
    <row r="66" spans="2:14" ht="15" customHeight="1" x14ac:dyDescent="0.2">
      <c r="B66" s="76" t="s">
        <v>102</v>
      </c>
      <c r="C66" s="78" t="s">
        <v>103</v>
      </c>
      <c r="D66" s="78" t="s">
        <v>38</v>
      </c>
      <c r="E66" s="43" t="s">
        <v>50</v>
      </c>
      <c r="F66" s="44">
        <v>834</v>
      </c>
      <c r="G66" s="44" t="s">
        <v>40</v>
      </c>
      <c r="H66" s="44">
        <v>18744</v>
      </c>
      <c r="I66" s="44">
        <v>12469</v>
      </c>
      <c r="J66" s="45">
        <v>1908317.42</v>
      </c>
      <c r="K66" s="55">
        <v>1643033.36</v>
      </c>
      <c r="N66" s="56"/>
    </row>
    <row r="67" spans="2:14" ht="15" customHeight="1" x14ac:dyDescent="0.2">
      <c r="B67" s="77"/>
      <c r="C67" s="79"/>
      <c r="D67" s="79"/>
      <c r="E67" s="43" t="s">
        <v>104</v>
      </c>
      <c r="F67" s="44">
        <v>7644</v>
      </c>
      <c r="G67" s="44" t="s">
        <v>64</v>
      </c>
      <c r="H67" s="44">
        <v>2723</v>
      </c>
      <c r="I67" s="44">
        <v>7931</v>
      </c>
      <c r="J67" s="45">
        <v>2175647.0099999998</v>
      </c>
      <c r="K67" s="55">
        <v>2070424.77</v>
      </c>
      <c r="N67" s="56"/>
    </row>
    <row r="68" spans="2:14" ht="15" customHeight="1" x14ac:dyDescent="0.2">
      <c r="B68" s="77"/>
      <c r="C68" s="79"/>
      <c r="D68" s="79"/>
      <c r="E68" s="43" t="s">
        <v>54</v>
      </c>
      <c r="F68" s="44">
        <v>2095</v>
      </c>
      <c r="G68" s="44" t="s">
        <v>40</v>
      </c>
      <c r="H68" s="44">
        <v>4081</v>
      </c>
      <c r="I68" s="44">
        <v>5807</v>
      </c>
      <c r="J68" s="45">
        <v>863264.43</v>
      </c>
      <c r="K68" s="55">
        <v>433487.82</v>
      </c>
      <c r="N68" s="56"/>
    </row>
    <row r="69" spans="2:14" ht="15" customHeight="1" x14ac:dyDescent="0.2">
      <c r="B69" s="77"/>
      <c r="C69" s="80"/>
      <c r="D69" s="80"/>
      <c r="E69" s="43" t="s">
        <v>105</v>
      </c>
      <c r="F69" s="44">
        <v>0</v>
      </c>
      <c r="G69" s="44" t="s">
        <v>64</v>
      </c>
      <c r="H69" s="44">
        <v>3685</v>
      </c>
      <c r="I69" s="44">
        <v>4232</v>
      </c>
      <c r="J69" s="45">
        <v>463169.63</v>
      </c>
      <c r="K69" s="55">
        <v>209167.28</v>
      </c>
      <c r="N69" s="56"/>
    </row>
    <row r="70" spans="2:14" ht="15" customHeight="1" x14ac:dyDescent="0.2">
      <c r="B70" s="77"/>
      <c r="C70" s="78" t="s">
        <v>106</v>
      </c>
      <c r="D70" s="78" t="s">
        <v>107</v>
      </c>
      <c r="E70" s="43" t="s">
        <v>50</v>
      </c>
      <c r="F70" s="44">
        <v>424</v>
      </c>
      <c r="G70" s="44" t="s">
        <v>40</v>
      </c>
      <c r="H70" s="44">
        <v>5802</v>
      </c>
      <c r="I70" s="44">
        <v>6804</v>
      </c>
      <c r="J70" s="45">
        <v>926453.06</v>
      </c>
      <c r="K70" s="55">
        <v>539638.18000000005</v>
      </c>
      <c r="N70" s="56"/>
    </row>
    <row r="71" spans="2:14" ht="15" customHeight="1" x14ac:dyDescent="0.2">
      <c r="B71" s="77"/>
      <c r="C71" s="79"/>
      <c r="D71" s="79"/>
      <c r="E71" s="43" t="s">
        <v>104</v>
      </c>
      <c r="F71" s="44">
        <v>846</v>
      </c>
      <c r="G71" s="44" t="s">
        <v>64</v>
      </c>
      <c r="H71" s="44">
        <v>361</v>
      </c>
      <c r="I71" s="44">
        <v>696</v>
      </c>
      <c r="J71" s="45">
        <v>173783.04000000001</v>
      </c>
      <c r="K71" s="55">
        <v>150320.79999999999</v>
      </c>
      <c r="N71" s="56"/>
    </row>
    <row r="72" spans="2:14" ht="15" customHeight="1" x14ac:dyDescent="0.2">
      <c r="B72" s="77"/>
      <c r="C72" s="79"/>
      <c r="D72" s="79"/>
      <c r="E72" s="43" t="s">
        <v>54</v>
      </c>
      <c r="F72" s="44">
        <v>1523</v>
      </c>
      <c r="G72" s="44" t="s">
        <v>40</v>
      </c>
      <c r="H72" s="44">
        <v>7763</v>
      </c>
      <c r="I72" s="44">
        <v>10598</v>
      </c>
      <c r="J72" s="45">
        <v>662247.75</v>
      </c>
      <c r="K72" s="55">
        <v>494368.16</v>
      </c>
      <c r="N72" s="56"/>
    </row>
    <row r="73" spans="2:14" ht="15" customHeight="1" x14ac:dyDescent="0.2">
      <c r="B73" s="77"/>
      <c r="C73" s="79"/>
      <c r="D73" s="79"/>
      <c r="E73" s="43" t="s">
        <v>63</v>
      </c>
      <c r="F73" s="44">
        <v>0</v>
      </c>
      <c r="G73" s="44" t="s">
        <v>64</v>
      </c>
      <c r="H73" s="44">
        <v>1221</v>
      </c>
      <c r="I73" s="44">
        <v>2719</v>
      </c>
      <c r="J73" s="45">
        <v>648873.52</v>
      </c>
      <c r="K73" s="55">
        <v>634770.01</v>
      </c>
      <c r="N73" s="56"/>
    </row>
    <row r="74" spans="2:14" ht="15" customHeight="1" x14ac:dyDescent="0.2">
      <c r="B74" s="77"/>
      <c r="C74" s="80"/>
      <c r="D74" s="80"/>
      <c r="E74" s="43" t="s">
        <v>55</v>
      </c>
      <c r="F74" s="44">
        <v>2224</v>
      </c>
      <c r="G74" s="44" t="s">
        <v>56</v>
      </c>
      <c r="H74" s="44">
        <v>955</v>
      </c>
      <c r="I74" s="44">
        <v>2276</v>
      </c>
      <c r="J74" s="45">
        <v>251089.63</v>
      </c>
      <c r="K74" s="55">
        <v>439288.68</v>
      </c>
      <c r="N74" s="56"/>
    </row>
    <row r="75" spans="2:14" ht="15" customHeight="1" x14ac:dyDescent="0.2">
      <c r="B75" s="77"/>
      <c r="C75" s="78" t="s">
        <v>108</v>
      </c>
      <c r="D75" s="78" t="s">
        <v>38</v>
      </c>
      <c r="E75" s="43" t="s">
        <v>109</v>
      </c>
      <c r="F75" s="44">
        <v>0</v>
      </c>
      <c r="G75" s="44" t="s">
        <v>64</v>
      </c>
      <c r="H75" s="44">
        <v>756</v>
      </c>
      <c r="I75" s="44">
        <v>714</v>
      </c>
      <c r="J75" s="45">
        <v>19923.5</v>
      </c>
      <c r="K75" s="55">
        <v>2751.83</v>
      </c>
      <c r="N75" s="56"/>
    </row>
    <row r="76" spans="2:14" ht="15" customHeight="1" x14ac:dyDescent="0.2">
      <c r="B76" s="77"/>
      <c r="C76" s="79"/>
      <c r="D76" s="79"/>
      <c r="E76" s="43" t="s">
        <v>104</v>
      </c>
      <c r="F76" s="44">
        <v>45224</v>
      </c>
      <c r="G76" s="44" t="s">
        <v>64</v>
      </c>
      <c r="H76" s="44">
        <v>28484</v>
      </c>
      <c r="I76" s="44">
        <v>49455</v>
      </c>
      <c r="J76" s="45">
        <v>17369298.260000002</v>
      </c>
      <c r="K76" s="55">
        <v>15299849.109999999</v>
      </c>
      <c r="N76" s="56"/>
    </row>
    <row r="77" spans="2:14" ht="15" customHeight="1" x14ac:dyDescent="0.2">
      <c r="B77" s="77"/>
      <c r="C77" s="79"/>
      <c r="D77" s="79"/>
      <c r="E77" s="43" t="s">
        <v>54</v>
      </c>
      <c r="F77" s="44">
        <v>15235</v>
      </c>
      <c r="G77" s="44" t="s">
        <v>40</v>
      </c>
      <c r="H77" s="44">
        <v>161513</v>
      </c>
      <c r="I77" s="44">
        <v>251458</v>
      </c>
      <c r="J77" s="45">
        <v>5222764.49</v>
      </c>
      <c r="K77" s="55">
        <v>4820532.8099999996</v>
      </c>
      <c r="N77" s="56"/>
    </row>
    <row r="78" spans="2:14" ht="15" customHeight="1" x14ac:dyDescent="0.2">
      <c r="B78" s="77"/>
      <c r="C78" s="79"/>
      <c r="D78" s="79"/>
      <c r="E78" s="43" t="s">
        <v>110</v>
      </c>
      <c r="F78" s="44">
        <v>0</v>
      </c>
      <c r="G78" s="44" t="s">
        <v>64</v>
      </c>
      <c r="H78" s="44">
        <v>12898</v>
      </c>
      <c r="I78" s="44">
        <v>14804</v>
      </c>
      <c r="J78" s="45">
        <v>851707.97</v>
      </c>
      <c r="K78" s="55">
        <v>568064.31999999995</v>
      </c>
      <c r="N78" s="56"/>
    </row>
    <row r="79" spans="2:14" ht="15" customHeight="1" x14ac:dyDescent="0.2">
      <c r="B79" s="46"/>
      <c r="C79" s="48"/>
      <c r="D79" s="48"/>
      <c r="E79" s="43" t="s">
        <v>111</v>
      </c>
      <c r="F79" s="44">
        <v>0</v>
      </c>
      <c r="G79" s="44" t="s">
        <v>64</v>
      </c>
      <c r="H79" s="44">
        <v>0</v>
      </c>
      <c r="I79" s="44">
        <v>8</v>
      </c>
      <c r="J79" s="45">
        <v>0</v>
      </c>
      <c r="K79" s="55">
        <v>0</v>
      </c>
      <c r="N79" s="56"/>
    </row>
    <row r="80" spans="2:14" ht="15" customHeight="1" x14ac:dyDescent="0.2">
      <c r="B80" s="75" t="s">
        <v>112</v>
      </c>
      <c r="C80" s="75"/>
      <c r="D80" s="75"/>
      <c r="E80" s="75"/>
      <c r="F80" s="51">
        <f>SUM(F66:F78)</f>
        <v>76049</v>
      </c>
      <c r="G80" s="52"/>
      <c r="H80" s="52"/>
      <c r="I80" s="52"/>
      <c r="J80" s="53">
        <f>SUM(J66:J79)</f>
        <v>31536539.710000001</v>
      </c>
      <c r="K80" s="53">
        <f>SUM(K66:K78)</f>
        <v>27305697.129999999</v>
      </c>
      <c r="N80" s="56"/>
    </row>
    <row r="81" spans="2:11" ht="6" customHeight="1" x14ac:dyDescent="0.2">
      <c r="F81" s="58"/>
      <c r="G81" s="58"/>
      <c r="H81" s="58"/>
      <c r="I81" s="58"/>
      <c r="J81" s="45"/>
      <c r="K81" s="59"/>
    </row>
    <row r="82" spans="2:11" ht="12.75" x14ac:dyDescent="0.2">
      <c r="B82" s="75" t="s">
        <v>113</v>
      </c>
      <c r="C82" s="75"/>
      <c r="D82" s="75"/>
      <c r="E82" s="75"/>
      <c r="F82" s="51">
        <f>F20+F23+F56+F65+F80</f>
        <v>128991</v>
      </c>
      <c r="G82" s="52"/>
      <c r="H82" s="52"/>
      <c r="I82" s="52"/>
      <c r="J82" s="60">
        <f>J20+J23+J56+J65+J80</f>
        <v>332841278.20999998</v>
      </c>
      <c r="K82" s="60">
        <f>K20+K23+K56+K65+K80</f>
        <v>284149533.25</v>
      </c>
    </row>
    <row r="83" spans="2:11" ht="24.75" customHeight="1" x14ac:dyDescent="0.25">
      <c r="I83" s="61"/>
      <c r="J83" s="61"/>
      <c r="K83" s="62"/>
    </row>
    <row r="84" spans="2:11" ht="24.75" customHeight="1" x14ac:dyDescent="0.25">
      <c r="K84" s="62"/>
    </row>
    <row r="85" spans="2:11" ht="24.75" customHeight="1" x14ac:dyDescent="0.2">
      <c r="K85" s="63"/>
    </row>
    <row r="99" spans="12:12" ht="24.75" customHeight="1" x14ac:dyDescent="0.25">
      <c r="L99"/>
    </row>
    <row r="100" spans="12:12" ht="24.75" customHeight="1" x14ac:dyDescent="0.25">
      <c r="L100"/>
    </row>
    <row r="101" spans="12:12" ht="24.75" customHeight="1" x14ac:dyDescent="0.25">
      <c r="L101"/>
    </row>
    <row r="102" spans="12:12" ht="24.75" customHeight="1" x14ac:dyDescent="0.25">
      <c r="L102"/>
    </row>
    <row r="103" spans="12:12" ht="24.75" customHeight="1" x14ac:dyDescent="0.25">
      <c r="L103"/>
    </row>
    <row r="104" spans="12:12" ht="24.75" customHeight="1" x14ac:dyDescent="0.25">
      <c r="L104"/>
    </row>
    <row r="105" spans="12:12" ht="24.75" customHeight="1" x14ac:dyDescent="0.25">
      <c r="L105"/>
    </row>
    <row r="106" spans="12:12" ht="24.75" customHeight="1" x14ac:dyDescent="0.25">
      <c r="L106"/>
    </row>
    <row r="107" spans="12:12" ht="24.75" customHeight="1" x14ac:dyDescent="0.25">
      <c r="L107"/>
    </row>
    <row r="108" spans="12:12" ht="24.75" customHeight="1" x14ac:dyDescent="0.25">
      <c r="L108"/>
    </row>
    <row r="109" spans="12:12" ht="24.75" customHeight="1" x14ac:dyDescent="0.25">
      <c r="L109"/>
    </row>
    <row r="110" spans="12:12" ht="24.75" customHeight="1" x14ac:dyDescent="0.25">
      <c r="L110"/>
    </row>
    <row r="111" spans="12:12" ht="24.75" customHeight="1" x14ac:dyDescent="0.25">
      <c r="L111"/>
    </row>
    <row r="112" spans="12:12" ht="24.75" customHeight="1" x14ac:dyDescent="0.25">
      <c r="L112"/>
    </row>
    <row r="113" spans="12:12" ht="24.75" customHeight="1" x14ac:dyDescent="0.25">
      <c r="L113"/>
    </row>
    <row r="114" spans="12:12" ht="24.75" customHeight="1" x14ac:dyDescent="0.25">
      <c r="L114"/>
    </row>
    <row r="115" spans="12:12" ht="24.75" customHeight="1" x14ac:dyDescent="0.25">
      <c r="L115"/>
    </row>
    <row r="116" spans="12:12" ht="24.75" customHeight="1" x14ac:dyDescent="0.25">
      <c r="L116"/>
    </row>
    <row r="117" spans="12:12" ht="24.75" customHeight="1" x14ac:dyDescent="0.25">
      <c r="L117"/>
    </row>
    <row r="118" spans="12:12" ht="24.75" customHeight="1" x14ac:dyDescent="0.25">
      <c r="L118"/>
    </row>
    <row r="119" spans="12:12" ht="24.75" customHeight="1" x14ac:dyDescent="0.25">
      <c r="L119"/>
    </row>
    <row r="120" spans="12:12" ht="24.75" customHeight="1" x14ac:dyDescent="0.25">
      <c r="L120"/>
    </row>
    <row r="121" spans="12:12" ht="24.75" customHeight="1" x14ac:dyDescent="0.25">
      <c r="L121"/>
    </row>
    <row r="122" spans="12:12" ht="24.75" customHeight="1" x14ac:dyDescent="0.25">
      <c r="L122"/>
    </row>
    <row r="123" spans="12:12" ht="24.75" customHeight="1" x14ac:dyDescent="0.25">
      <c r="L123"/>
    </row>
    <row r="124" spans="12:12" ht="24.75" customHeight="1" x14ac:dyDescent="0.25">
      <c r="L124"/>
    </row>
    <row r="125" spans="12:12" ht="24.75" customHeight="1" x14ac:dyDescent="0.25">
      <c r="L125"/>
    </row>
    <row r="126" spans="12:12" ht="24.75" customHeight="1" x14ac:dyDescent="0.25">
      <c r="L126"/>
    </row>
    <row r="127" spans="12:12" ht="24.75" customHeight="1" x14ac:dyDescent="0.25">
      <c r="L127"/>
    </row>
    <row r="128" spans="12:12" ht="24.75" customHeight="1" x14ac:dyDescent="0.25">
      <c r="L128"/>
    </row>
    <row r="129" spans="12:12" ht="24.75" customHeight="1" x14ac:dyDescent="0.25">
      <c r="L129"/>
    </row>
    <row r="130" spans="12:12" ht="24.75" customHeight="1" x14ac:dyDescent="0.25">
      <c r="L130"/>
    </row>
    <row r="131" spans="12:12" ht="24.75" customHeight="1" x14ac:dyDescent="0.25">
      <c r="L131"/>
    </row>
    <row r="132" spans="12:12" ht="24.75" customHeight="1" x14ac:dyDescent="0.25">
      <c r="L132"/>
    </row>
  </sheetData>
  <mergeCells count="54">
    <mergeCell ref="B1:L1"/>
    <mergeCell ref="B2:L2"/>
    <mergeCell ref="B3:L3"/>
    <mergeCell ref="C4:L4"/>
    <mergeCell ref="G5:K5"/>
    <mergeCell ref="G6:I6"/>
    <mergeCell ref="J6:K6"/>
    <mergeCell ref="L6:M6"/>
    <mergeCell ref="B8:B18"/>
    <mergeCell ref="C8:C9"/>
    <mergeCell ref="D8:D9"/>
    <mergeCell ref="C13:C18"/>
    <mergeCell ref="D15:D18"/>
    <mergeCell ref="B6:B7"/>
    <mergeCell ref="C6:C7"/>
    <mergeCell ref="D6:D7"/>
    <mergeCell ref="E6:E7"/>
    <mergeCell ref="F6:F7"/>
    <mergeCell ref="B20:E20"/>
    <mergeCell ref="B21:B22"/>
    <mergeCell ref="C21:C22"/>
    <mergeCell ref="D21:D22"/>
    <mergeCell ref="B23:E23"/>
    <mergeCell ref="C36:C41"/>
    <mergeCell ref="D36:D41"/>
    <mergeCell ref="C42:C45"/>
    <mergeCell ref="D42:D45"/>
    <mergeCell ref="C46:C48"/>
    <mergeCell ref="D46:D48"/>
    <mergeCell ref="B57:B64"/>
    <mergeCell ref="C57:C60"/>
    <mergeCell ref="D57:D60"/>
    <mergeCell ref="C62:C64"/>
    <mergeCell ref="D62:D63"/>
    <mergeCell ref="C49:C52"/>
    <mergeCell ref="D49:D52"/>
    <mergeCell ref="C53:C55"/>
    <mergeCell ref="D53:D55"/>
    <mergeCell ref="B56:E56"/>
    <mergeCell ref="B24:B55"/>
    <mergeCell ref="C24:C35"/>
    <mergeCell ref="D24:D27"/>
    <mergeCell ref="D28:D31"/>
    <mergeCell ref="D32:D35"/>
    <mergeCell ref="B80:E80"/>
    <mergeCell ref="B82:E82"/>
    <mergeCell ref="B65:E65"/>
    <mergeCell ref="B66:B78"/>
    <mergeCell ref="C66:C69"/>
    <mergeCell ref="D66:D69"/>
    <mergeCell ref="C70:C74"/>
    <mergeCell ref="D70:D74"/>
    <mergeCell ref="C75:C78"/>
    <mergeCell ref="D75:D78"/>
  </mergeCells>
  <conditionalFormatting sqref="L8:L1048576">
    <cfRule type="containsText" dxfId="2" priority="1" operator="containsText" text="Verificar">
      <formula>NOT(ISERROR(SEARCH("Verificar",L8)))</formula>
    </cfRule>
  </conditionalFormatting>
  <printOptions horizontalCentered="1"/>
  <pageMargins left="0.11811023622047245" right="0.11811023622047245" top="0.19685039370078741" bottom="0.19685039370078741" header="0.11811023622047245" footer="0.11811023622047245"/>
  <pageSetup paperSize="9" scale="43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3C520FAE-5502-41CA-B09B-AB5C2B2921F9}">
            <xm:f>NOT(ISERROR(SEARCH("-",I8)))</xm:f>
            <xm:f>"-"</xm:f>
            <x14:dxf>
              <fill>
                <patternFill>
                  <bgColor rgb="FFFFFF00"/>
                </patternFill>
              </fill>
            </x14:dxf>
          </x14:cfRule>
          <xm:sqref>I8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31786-4EFB-45ED-9606-97C596810551}">
  <sheetPr>
    <tabColor theme="4" tint="-0.499984740745262"/>
    <pageSetUpPr fitToPage="1"/>
  </sheetPr>
  <dimension ref="B1:M117"/>
  <sheetViews>
    <sheetView showGridLines="0" zoomScale="89" zoomScaleNormal="89" workbookViewId="0">
      <pane ySplit="7" topLeftCell="A8" activePane="bottomLeft" state="frozen"/>
      <selection activeCell="E23" sqref="E23"/>
      <selection pane="bottomLeft" activeCell="M64" sqref="M64"/>
    </sheetView>
  </sheetViews>
  <sheetFormatPr defaultRowHeight="24.75" customHeight="1" x14ac:dyDescent="0.2"/>
  <cols>
    <col min="1" max="1" width="3.85546875" style="2" customWidth="1"/>
    <col min="2" max="2" width="10.7109375" style="57" customWidth="1"/>
    <col min="3" max="3" width="37.28515625" style="57" bestFit="1" customWidth="1"/>
    <col min="4" max="4" width="31.140625" style="57" customWidth="1"/>
    <col min="5" max="5" width="39.85546875" style="57" customWidth="1"/>
    <col min="6" max="6" width="14.42578125" style="57" customWidth="1"/>
    <col min="7" max="7" width="19.5703125" style="57" bestFit="1" customWidth="1"/>
    <col min="8" max="8" width="14" style="57" customWidth="1"/>
    <col min="9" max="9" width="11.42578125" style="57" bestFit="1" customWidth="1"/>
    <col min="10" max="10" width="18.85546875" style="57" bestFit="1" customWidth="1"/>
    <col min="11" max="11" width="20.5703125" style="32" customWidth="1"/>
    <col min="12" max="12" width="9.140625" style="25"/>
    <col min="13" max="13" width="13.5703125" style="2" bestFit="1" customWidth="1"/>
    <col min="14" max="16384" width="9.140625" style="2"/>
  </cols>
  <sheetData>
    <row r="1" spans="2:13" ht="24.95" customHeight="1" x14ac:dyDescent="0.2">
      <c r="B1" s="88" t="s">
        <v>0</v>
      </c>
      <c r="C1" s="88"/>
      <c r="D1" s="88"/>
      <c r="E1" s="88"/>
      <c r="F1" s="88"/>
      <c r="G1" s="88"/>
      <c r="H1" s="88"/>
      <c r="I1" s="88"/>
      <c r="J1" s="88"/>
      <c r="K1" s="88"/>
      <c r="L1" s="88"/>
    </row>
    <row r="2" spans="2:13" ht="24.95" customHeight="1" x14ac:dyDescent="0.2">
      <c r="B2" s="89" t="s">
        <v>1</v>
      </c>
      <c r="C2" s="89"/>
      <c r="D2" s="89"/>
      <c r="E2" s="89"/>
      <c r="F2" s="89"/>
      <c r="G2" s="89"/>
      <c r="H2" s="89"/>
      <c r="I2" s="89"/>
      <c r="J2" s="89"/>
      <c r="K2" s="89"/>
      <c r="L2" s="89"/>
    </row>
    <row r="3" spans="2:13" ht="24.95" customHeight="1" x14ac:dyDescent="0.2">
      <c r="B3" s="88" t="s">
        <v>114</v>
      </c>
      <c r="C3" s="88"/>
      <c r="D3" s="88"/>
      <c r="E3" s="88"/>
      <c r="F3" s="88"/>
      <c r="G3" s="88"/>
      <c r="H3" s="88"/>
      <c r="I3" s="88"/>
      <c r="J3" s="88"/>
      <c r="K3" s="88"/>
      <c r="L3" s="88"/>
    </row>
    <row r="4" spans="2:13" ht="24.95" customHeight="1" x14ac:dyDescent="0.2">
      <c r="B4" s="2"/>
      <c r="C4" s="90" t="s">
        <v>115</v>
      </c>
      <c r="D4" s="90"/>
      <c r="E4" s="90"/>
      <c r="F4" s="90"/>
      <c r="G4" s="90"/>
      <c r="H4" s="90"/>
      <c r="I4" s="90"/>
      <c r="J4" s="90"/>
      <c r="K4" s="90"/>
      <c r="L4" s="90"/>
    </row>
    <row r="5" spans="2:13" ht="24.95" customHeight="1" x14ac:dyDescent="0.2">
      <c r="B5" s="40"/>
      <c r="C5" s="40"/>
      <c r="D5" s="40"/>
      <c r="E5" s="40"/>
      <c r="F5" s="41" t="s">
        <v>24</v>
      </c>
      <c r="G5" s="91" t="s">
        <v>25</v>
      </c>
      <c r="H5" s="91"/>
      <c r="I5" s="91"/>
      <c r="J5" s="91"/>
      <c r="K5" s="91"/>
    </row>
    <row r="6" spans="2:13" ht="24.95" customHeight="1" x14ac:dyDescent="0.25">
      <c r="B6" s="92" t="s">
        <v>26</v>
      </c>
      <c r="C6" s="92" t="s">
        <v>27</v>
      </c>
      <c r="D6" s="92" t="s">
        <v>28</v>
      </c>
      <c r="E6" s="92" t="s">
        <v>29</v>
      </c>
      <c r="F6" s="92" t="s">
        <v>30</v>
      </c>
      <c r="G6" s="84" t="s">
        <v>31</v>
      </c>
      <c r="H6" s="85"/>
      <c r="I6" s="86"/>
      <c r="J6" s="84" t="s">
        <v>32</v>
      </c>
      <c r="K6" s="86"/>
      <c r="L6" s="87"/>
      <c r="M6" s="87"/>
    </row>
    <row r="7" spans="2:13" ht="24.95" customHeight="1" x14ac:dyDescent="0.2">
      <c r="B7" s="92"/>
      <c r="C7" s="92"/>
      <c r="D7" s="92"/>
      <c r="E7" s="92"/>
      <c r="F7" s="92"/>
      <c r="G7" s="42" t="s">
        <v>33</v>
      </c>
      <c r="H7" s="42" t="s">
        <v>34</v>
      </c>
      <c r="I7" s="42" t="s">
        <v>35</v>
      </c>
      <c r="J7" s="42" t="s">
        <v>34</v>
      </c>
      <c r="K7" s="42" t="s">
        <v>35</v>
      </c>
    </row>
    <row r="8" spans="2:13" ht="15" customHeight="1" x14ac:dyDescent="0.2">
      <c r="B8" s="76" t="s">
        <v>36</v>
      </c>
      <c r="C8" s="81" t="s">
        <v>37</v>
      </c>
      <c r="D8" s="81" t="s">
        <v>38</v>
      </c>
      <c r="E8" s="43" t="s">
        <v>39</v>
      </c>
      <c r="F8" s="64">
        <v>189</v>
      </c>
      <c r="G8" s="64" t="s">
        <v>40</v>
      </c>
      <c r="H8" s="64">
        <v>143923.40629881289</v>
      </c>
      <c r="I8" s="65">
        <v>134979</v>
      </c>
      <c r="J8" s="45">
        <v>6318262.6200000001</v>
      </c>
      <c r="K8" s="45">
        <v>4649152</v>
      </c>
    </row>
    <row r="9" spans="2:13" ht="15" customHeight="1" x14ac:dyDescent="0.2">
      <c r="B9" s="77"/>
      <c r="C9" s="81"/>
      <c r="D9" s="81"/>
      <c r="E9" s="43" t="s">
        <v>41</v>
      </c>
      <c r="F9" s="64">
        <v>208</v>
      </c>
      <c r="G9" s="64" t="s">
        <v>40</v>
      </c>
      <c r="H9" s="64">
        <v>157187.79317082773</v>
      </c>
      <c r="I9" s="65">
        <v>167316</v>
      </c>
      <c r="J9" s="45">
        <v>6614121.9699999997</v>
      </c>
      <c r="K9" s="45">
        <v>5266810.34</v>
      </c>
    </row>
    <row r="10" spans="2:13" ht="15" customHeight="1" x14ac:dyDescent="0.2">
      <c r="B10" s="77"/>
      <c r="C10" s="47" t="s">
        <v>42</v>
      </c>
      <c r="D10" s="47" t="s">
        <v>38</v>
      </c>
      <c r="E10" s="43" t="s">
        <v>43</v>
      </c>
      <c r="F10" s="64">
        <v>522</v>
      </c>
      <c r="G10" s="64" t="s">
        <v>40</v>
      </c>
      <c r="H10" s="64">
        <v>419873.61276930413</v>
      </c>
      <c r="I10" s="65">
        <v>436616</v>
      </c>
      <c r="J10" s="45">
        <v>17537304.899999999</v>
      </c>
      <c r="K10" s="45">
        <v>7743126.3600000003</v>
      </c>
    </row>
    <row r="11" spans="2:13" ht="15" customHeight="1" x14ac:dyDescent="0.2">
      <c r="B11" s="77"/>
      <c r="C11" s="47" t="s">
        <v>44</v>
      </c>
      <c r="D11" s="47" t="s">
        <v>38</v>
      </c>
      <c r="E11" s="43" t="s">
        <v>45</v>
      </c>
      <c r="F11" s="64">
        <v>52</v>
      </c>
      <c r="G11" s="64" t="s">
        <v>40</v>
      </c>
      <c r="H11" s="64">
        <v>80894.076923076937</v>
      </c>
      <c r="I11" s="65">
        <v>55491</v>
      </c>
      <c r="J11" s="45">
        <v>5185527.3</v>
      </c>
      <c r="K11" s="45">
        <v>2948280.46</v>
      </c>
    </row>
    <row r="12" spans="2:13" ht="15" customHeight="1" x14ac:dyDescent="0.2">
      <c r="B12" s="77"/>
      <c r="C12" s="47" t="s">
        <v>46</v>
      </c>
      <c r="D12" s="47" t="s">
        <v>38</v>
      </c>
      <c r="E12" s="43" t="s">
        <v>47</v>
      </c>
      <c r="F12" s="64">
        <v>130</v>
      </c>
      <c r="G12" s="64" t="s">
        <v>40</v>
      </c>
      <c r="H12" s="64">
        <v>59805</v>
      </c>
      <c r="I12" s="65">
        <v>51982</v>
      </c>
      <c r="J12" s="45">
        <v>2721717.29</v>
      </c>
      <c r="K12" s="45">
        <v>2317499.77</v>
      </c>
    </row>
    <row r="13" spans="2:13" ht="15" customHeight="1" x14ac:dyDescent="0.2">
      <c r="B13" s="77"/>
      <c r="C13" s="78" t="s">
        <v>48</v>
      </c>
      <c r="D13" s="47" t="s">
        <v>49</v>
      </c>
      <c r="E13" s="43" t="s">
        <v>50</v>
      </c>
      <c r="F13" s="64">
        <v>2139</v>
      </c>
      <c r="G13" s="64" t="s">
        <v>40</v>
      </c>
      <c r="H13" s="64">
        <v>958147.17137638433</v>
      </c>
      <c r="I13" s="65">
        <v>889007</v>
      </c>
      <c r="J13" s="45">
        <v>39971689.780000001</v>
      </c>
      <c r="K13" s="45">
        <v>34254028.909999996</v>
      </c>
    </row>
    <row r="14" spans="2:13" ht="15" customHeight="1" x14ac:dyDescent="0.2">
      <c r="B14" s="77"/>
      <c r="C14" s="79"/>
      <c r="D14" s="47" t="s">
        <v>51</v>
      </c>
      <c r="E14" s="43" t="s">
        <v>50</v>
      </c>
      <c r="F14" s="64">
        <v>796</v>
      </c>
      <c r="G14" s="64" t="s">
        <v>40</v>
      </c>
      <c r="H14" s="64">
        <v>216167</v>
      </c>
      <c r="I14" s="65">
        <v>79402</v>
      </c>
      <c r="J14" s="45">
        <v>16623305.68</v>
      </c>
      <c r="K14" s="45">
        <v>10456164.6</v>
      </c>
    </row>
    <row r="15" spans="2:13" ht="15" customHeight="1" x14ac:dyDescent="0.2">
      <c r="B15" s="77"/>
      <c r="C15" s="80"/>
      <c r="D15" s="47" t="s">
        <v>52</v>
      </c>
      <c r="E15" s="43" t="s">
        <v>50</v>
      </c>
      <c r="F15" s="64">
        <v>39</v>
      </c>
      <c r="G15" s="64" t="s">
        <v>40</v>
      </c>
      <c r="H15" s="64">
        <v>720.60229445506684</v>
      </c>
      <c r="I15" s="65">
        <v>1118</v>
      </c>
      <c r="J15" s="45">
        <v>214677.25</v>
      </c>
      <c r="K15" s="45">
        <v>249128.52</v>
      </c>
    </row>
    <row r="16" spans="2:13" ht="15" customHeight="1" x14ac:dyDescent="0.2">
      <c r="B16" s="82"/>
      <c r="C16" s="50" t="s">
        <v>57</v>
      </c>
      <c r="D16" s="47" t="s">
        <v>58</v>
      </c>
      <c r="E16" s="43" t="s">
        <v>59</v>
      </c>
      <c r="F16" s="64">
        <v>0</v>
      </c>
      <c r="G16" s="64" t="s">
        <v>56</v>
      </c>
      <c r="H16" s="64">
        <v>0</v>
      </c>
      <c r="I16" s="65">
        <v>6611.4000000000005</v>
      </c>
      <c r="J16" s="45">
        <v>0</v>
      </c>
      <c r="K16" s="45">
        <v>1220367.43</v>
      </c>
    </row>
    <row r="17" spans="2:13" ht="12.75" x14ac:dyDescent="0.2">
      <c r="B17" s="75" t="s">
        <v>60</v>
      </c>
      <c r="C17" s="75"/>
      <c r="D17" s="75"/>
      <c r="E17" s="75"/>
      <c r="F17" s="51">
        <f>SUM(F8:F16)</f>
        <v>4075</v>
      </c>
      <c r="G17" s="52"/>
      <c r="H17" s="52"/>
      <c r="I17" s="52"/>
      <c r="J17" s="53">
        <f>SUM(J8:J16)</f>
        <v>95186606.789999992</v>
      </c>
      <c r="K17" s="53">
        <f>SUM(K8:K16)</f>
        <v>69104558.390000001</v>
      </c>
    </row>
    <row r="18" spans="2:13" ht="38.25" x14ac:dyDescent="0.2">
      <c r="B18" s="54" t="s">
        <v>61</v>
      </c>
      <c r="C18" s="66" t="s">
        <v>62</v>
      </c>
      <c r="D18" s="50"/>
      <c r="E18" s="43" t="s">
        <v>55</v>
      </c>
      <c r="F18" s="64">
        <v>0</v>
      </c>
      <c r="G18" s="64" t="s">
        <v>56</v>
      </c>
      <c r="H18" s="64">
        <v>817.2</v>
      </c>
      <c r="I18" s="65">
        <v>1863</v>
      </c>
      <c r="J18" s="45">
        <v>245458.19</v>
      </c>
      <c r="K18" s="55">
        <v>174196.52</v>
      </c>
      <c r="M18" s="5"/>
    </row>
    <row r="19" spans="2:13" ht="15" customHeight="1" x14ac:dyDescent="0.2">
      <c r="B19" s="93" t="s">
        <v>65</v>
      </c>
      <c r="C19" s="94"/>
      <c r="D19" s="94"/>
      <c r="E19" s="95"/>
      <c r="F19" s="51">
        <f>SUM(F18:F18)</f>
        <v>0</v>
      </c>
      <c r="G19" s="52"/>
      <c r="H19" s="52"/>
      <c r="I19" s="52"/>
      <c r="J19" s="53">
        <f>SUM(J18:J18)</f>
        <v>245458.19</v>
      </c>
      <c r="K19" s="53">
        <f>SUM(K18:K18)</f>
        <v>174196.52</v>
      </c>
    </row>
    <row r="20" spans="2:13" ht="15" customHeight="1" x14ac:dyDescent="0.2">
      <c r="B20" s="76" t="s">
        <v>66</v>
      </c>
      <c r="C20" s="81" t="s">
        <v>67</v>
      </c>
      <c r="D20" s="78" t="s">
        <v>68</v>
      </c>
      <c r="E20" s="43" t="s">
        <v>69</v>
      </c>
      <c r="F20" s="64">
        <v>0</v>
      </c>
      <c r="G20" s="64" t="s">
        <v>56</v>
      </c>
      <c r="H20" s="64">
        <v>5635.3499999999995</v>
      </c>
      <c r="I20" s="44">
        <v>5089.95</v>
      </c>
      <c r="J20" s="45">
        <v>618378.53</v>
      </c>
      <c r="K20" s="45">
        <v>474870.31</v>
      </c>
    </row>
    <row r="21" spans="2:13" ht="15" customHeight="1" x14ac:dyDescent="0.2">
      <c r="B21" s="77"/>
      <c r="C21" s="81"/>
      <c r="D21" s="79"/>
      <c r="E21" s="43" t="s">
        <v>50</v>
      </c>
      <c r="F21" s="64">
        <v>15</v>
      </c>
      <c r="G21" s="64" t="s">
        <v>40</v>
      </c>
      <c r="H21" s="64">
        <v>2411.766656141459</v>
      </c>
      <c r="I21" s="44">
        <v>221</v>
      </c>
      <c r="J21" s="45">
        <v>228436.51</v>
      </c>
      <c r="K21" s="45">
        <v>41806.199999999997</v>
      </c>
    </row>
    <row r="22" spans="2:13" ht="15" customHeight="1" x14ac:dyDescent="0.2">
      <c r="B22" s="77"/>
      <c r="C22" s="81"/>
      <c r="D22" s="79"/>
      <c r="E22" s="43" t="s">
        <v>70</v>
      </c>
      <c r="F22" s="64">
        <v>0</v>
      </c>
      <c r="G22" s="64" t="s">
        <v>64</v>
      </c>
      <c r="H22" s="64">
        <v>54</v>
      </c>
      <c r="I22" s="44">
        <v>49.95</v>
      </c>
      <c r="J22" s="45">
        <v>6350.19</v>
      </c>
      <c r="K22" s="45">
        <v>5463.3</v>
      </c>
    </row>
    <row r="23" spans="2:13" ht="15" customHeight="1" x14ac:dyDescent="0.2">
      <c r="B23" s="77"/>
      <c r="C23" s="81"/>
      <c r="D23" s="78" t="s">
        <v>71</v>
      </c>
      <c r="E23" s="43" t="s">
        <v>69</v>
      </c>
      <c r="F23" s="64">
        <v>0</v>
      </c>
      <c r="G23" s="64" t="s">
        <v>56</v>
      </c>
      <c r="H23" s="64">
        <v>8888.4</v>
      </c>
      <c r="I23" s="44">
        <v>11290.050000000001</v>
      </c>
      <c r="J23" s="45">
        <v>1415954.64</v>
      </c>
      <c r="K23" s="45">
        <v>1378761.28</v>
      </c>
    </row>
    <row r="24" spans="2:13" ht="12.75" x14ac:dyDescent="0.2">
      <c r="B24" s="77"/>
      <c r="C24" s="81"/>
      <c r="D24" s="79"/>
      <c r="E24" s="43" t="s">
        <v>50</v>
      </c>
      <c r="F24" s="64">
        <v>428</v>
      </c>
      <c r="G24" s="64" t="s">
        <v>40</v>
      </c>
      <c r="H24" s="64">
        <v>44077.829214226658</v>
      </c>
      <c r="I24" s="44">
        <v>30267</v>
      </c>
      <c r="J24" s="45">
        <v>2322564.86</v>
      </c>
      <c r="K24" s="45">
        <v>1528215.33</v>
      </c>
    </row>
    <row r="25" spans="2:13" ht="15" customHeight="1" x14ac:dyDescent="0.2">
      <c r="B25" s="77"/>
      <c r="C25" s="81"/>
      <c r="D25" s="79"/>
      <c r="E25" s="43" t="s">
        <v>70</v>
      </c>
      <c r="F25" s="64">
        <v>0</v>
      </c>
      <c r="G25" s="64" t="s">
        <v>64</v>
      </c>
      <c r="H25" s="64">
        <v>173.70000000000002</v>
      </c>
      <c r="I25" s="44">
        <v>164.25</v>
      </c>
      <c r="J25" s="45">
        <v>46184.93</v>
      </c>
      <c r="K25" s="45">
        <v>40879.24</v>
      </c>
    </row>
    <row r="26" spans="2:13" ht="15" customHeight="1" x14ac:dyDescent="0.2">
      <c r="B26" s="77"/>
      <c r="C26" s="81"/>
      <c r="D26" s="79"/>
      <c r="E26" s="43" t="s">
        <v>54</v>
      </c>
      <c r="F26" s="64">
        <v>101</v>
      </c>
      <c r="G26" s="64" t="s">
        <v>40</v>
      </c>
      <c r="H26" s="64">
        <v>553.0428571428572</v>
      </c>
      <c r="I26" s="44">
        <v>1430</v>
      </c>
      <c r="J26" s="45">
        <v>191049.55</v>
      </c>
      <c r="K26" s="45">
        <v>54326.92</v>
      </c>
    </row>
    <row r="27" spans="2:13" ht="15" customHeight="1" x14ac:dyDescent="0.2">
      <c r="B27" s="77"/>
      <c r="C27" s="81"/>
      <c r="D27" s="78" t="s">
        <v>72</v>
      </c>
      <c r="E27" s="43" t="s">
        <v>69</v>
      </c>
      <c r="F27" s="44">
        <v>0</v>
      </c>
      <c r="G27" s="64" t="s">
        <v>56</v>
      </c>
      <c r="H27" s="64">
        <v>25678.35</v>
      </c>
      <c r="I27" s="44">
        <v>28073.700000000004</v>
      </c>
      <c r="J27" s="45">
        <v>4204873.72</v>
      </c>
      <c r="K27" s="45">
        <v>3059190.99</v>
      </c>
    </row>
    <row r="28" spans="2:13" ht="15" customHeight="1" x14ac:dyDescent="0.2">
      <c r="B28" s="77"/>
      <c r="C28" s="81"/>
      <c r="D28" s="79"/>
      <c r="E28" s="43" t="s">
        <v>50</v>
      </c>
      <c r="F28" s="64">
        <v>142</v>
      </c>
      <c r="G28" s="64" t="s">
        <v>40</v>
      </c>
      <c r="H28" s="64">
        <v>8894.7758361149299</v>
      </c>
      <c r="I28" s="44">
        <v>8623</v>
      </c>
      <c r="J28" s="45">
        <v>952524.9</v>
      </c>
      <c r="K28" s="45">
        <v>593934.57999999996</v>
      </c>
    </row>
    <row r="29" spans="2:13" ht="15" customHeight="1" x14ac:dyDescent="0.2">
      <c r="B29" s="77"/>
      <c r="C29" s="81"/>
      <c r="D29" s="79"/>
      <c r="E29" s="43" t="s">
        <v>70</v>
      </c>
      <c r="F29" s="64">
        <v>0</v>
      </c>
      <c r="G29" s="64" t="s">
        <v>64</v>
      </c>
      <c r="H29" s="64">
        <v>153</v>
      </c>
      <c r="I29" s="44">
        <v>47.7</v>
      </c>
      <c r="J29" s="45">
        <v>15991.29</v>
      </c>
      <c r="K29" s="45">
        <v>13000.86</v>
      </c>
    </row>
    <row r="30" spans="2:13" ht="12.75" x14ac:dyDescent="0.2">
      <c r="B30" s="77"/>
      <c r="C30" s="81"/>
      <c r="D30" s="79"/>
      <c r="E30" s="43" t="s">
        <v>54</v>
      </c>
      <c r="F30" s="64">
        <v>24</v>
      </c>
      <c r="G30" s="64" t="s">
        <v>40</v>
      </c>
      <c r="H30" s="64">
        <v>58.5</v>
      </c>
      <c r="I30" s="44">
        <v>665</v>
      </c>
      <c r="J30" s="45">
        <v>48034.1</v>
      </c>
      <c r="K30" s="45">
        <v>28429.74</v>
      </c>
    </row>
    <row r="31" spans="2:13" ht="15" customHeight="1" x14ac:dyDescent="0.2">
      <c r="B31" s="77"/>
      <c r="C31" s="78" t="s">
        <v>73</v>
      </c>
      <c r="D31" s="78" t="s">
        <v>38</v>
      </c>
      <c r="E31" s="43" t="s">
        <v>50</v>
      </c>
      <c r="F31" s="64">
        <v>0</v>
      </c>
      <c r="G31" s="64" t="s">
        <v>40</v>
      </c>
      <c r="H31" s="64">
        <v>1184.1742160278745</v>
      </c>
      <c r="I31" s="44">
        <v>0</v>
      </c>
      <c r="J31" s="45">
        <v>208847.1</v>
      </c>
      <c r="K31" s="45">
        <v>0</v>
      </c>
    </row>
    <row r="32" spans="2:13" ht="15" customHeight="1" x14ac:dyDescent="0.2">
      <c r="B32" s="77"/>
      <c r="C32" s="79"/>
      <c r="D32" s="79"/>
      <c r="E32" s="43" t="s">
        <v>70</v>
      </c>
      <c r="F32" s="64">
        <v>0</v>
      </c>
      <c r="G32" s="64" t="s">
        <v>64</v>
      </c>
      <c r="H32" s="64">
        <v>378.90000000000003</v>
      </c>
      <c r="I32" s="44">
        <v>264.14999999999998</v>
      </c>
      <c r="J32" s="45">
        <v>114626.89</v>
      </c>
      <c r="K32" s="45">
        <v>82394.39</v>
      </c>
    </row>
    <row r="33" spans="2:11" ht="15" customHeight="1" x14ac:dyDescent="0.2">
      <c r="B33" s="77"/>
      <c r="C33" s="79"/>
      <c r="D33" s="79"/>
      <c r="E33" s="43" t="s">
        <v>74</v>
      </c>
      <c r="F33" s="64">
        <v>0</v>
      </c>
      <c r="G33" s="64" t="s">
        <v>56</v>
      </c>
      <c r="H33" s="64">
        <v>4720.95</v>
      </c>
      <c r="I33" s="44">
        <v>4709.25</v>
      </c>
      <c r="J33" s="45">
        <v>533830.89</v>
      </c>
      <c r="K33" s="45">
        <v>354579.6</v>
      </c>
    </row>
    <row r="34" spans="2:11" ht="15" customHeight="1" x14ac:dyDescent="0.2">
      <c r="B34" s="77"/>
      <c r="C34" s="79"/>
      <c r="D34" s="79"/>
      <c r="E34" s="43" t="s">
        <v>54</v>
      </c>
      <c r="F34" s="64">
        <v>0</v>
      </c>
      <c r="G34" s="64" t="s">
        <v>40</v>
      </c>
      <c r="H34" s="64">
        <v>350.13134978229317</v>
      </c>
      <c r="I34" s="44">
        <v>0</v>
      </c>
      <c r="J34" s="45">
        <v>99431.679999999993</v>
      </c>
      <c r="K34" s="45">
        <v>0</v>
      </c>
    </row>
    <row r="35" spans="2:11" ht="15" customHeight="1" x14ac:dyDescent="0.2">
      <c r="B35" s="77"/>
      <c r="C35" s="80"/>
      <c r="D35" s="80"/>
      <c r="E35" s="43" t="s">
        <v>75</v>
      </c>
      <c r="F35" s="44">
        <v>0</v>
      </c>
      <c r="G35" s="64" t="s">
        <v>64</v>
      </c>
      <c r="H35" s="64">
        <v>1112.4000000000001</v>
      </c>
      <c r="I35" s="44">
        <v>302.39999999999998</v>
      </c>
      <c r="J35" s="45">
        <v>114237</v>
      </c>
      <c r="K35" s="45">
        <v>103410.99</v>
      </c>
    </row>
    <row r="36" spans="2:11" ht="15" customHeight="1" x14ac:dyDescent="0.2">
      <c r="B36" s="77"/>
      <c r="C36" s="78" t="s">
        <v>76</v>
      </c>
      <c r="D36" s="81" t="s">
        <v>38</v>
      </c>
      <c r="E36" s="43" t="s">
        <v>69</v>
      </c>
      <c r="F36" s="64">
        <v>0</v>
      </c>
      <c r="G36" s="64" t="s">
        <v>56</v>
      </c>
      <c r="H36" s="64">
        <v>92927.249999999985</v>
      </c>
      <c r="I36" s="44">
        <v>138722.85</v>
      </c>
      <c r="J36" s="45">
        <v>13379530.66</v>
      </c>
      <c r="K36" s="45">
        <v>17253408.510000002</v>
      </c>
    </row>
    <row r="37" spans="2:11" ht="15" customHeight="1" x14ac:dyDescent="0.2">
      <c r="B37" s="77"/>
      <c r="C37" s="79"/>
      <c r="D37" s="81"/>
      <c r="E37" s="43" t="s">
        <v>50</v>
      </c>
      <c r="F37" s="64">
        <v>894</v>
      </c>
      <c r="G37" s="64" t="s">
        <v>40</v>
      </c>
      <c r="H37" s="64">
        <v>60770.442587074023</v>
      </c>
      <c r="I37" s="44">
        <v>47135</v>
      </c>
      <c r="J37" s="45">
        <v>6566895.1200000001</v>
      </c>
      <c r="K37" s="45">
        <v>5061030.74</v>
      </c>
    </row>
    <row r="38" spans="2:11" ht="15" customHeight="1" x14ac:dyDescent="0.2">
      <c r="B38" s="77"/>
      <c r="C38" s="79"/>
      <c r="D38" s="81"/>
      <c r="E38" s="43" t="s">
        <v>70</v>
      </c>
      <c r="F38" s="64">
        <v>0</v>
      </c>
      <c r="G38" s="64" t="s">
        <v>64</v>
      </c>
      <c r="H38" s="64">
        <v>83.25</v>
      </c>
      <c r="I38" s="44">
        <v>20.7</v>
      </c>
      <c r="J38" s="45">
        <v>25325.3</v>
      </c>
      <c r="K38" s="45">
        <v>14541.02</v>
      </c>
    </row>
    <row r="39" spans="2:11" ht="15" customHeight="1" x14ac:dyDescent="0.2">
      <c r="B39" s="77"/>
      <c r="C39" s="79"/>
      <c r="D39" s="81"/>
      <c r="E39" s="43" t="s">
        <v>54</v>
      </c>
      <c r="F39" s="64">
        <v>185</v>
      </c>
      <c r="G39" s="64" t="s">
        <v>40</v>
      </c>
      <c r="H39" s="64">
        <v>3187.8830342275669</v>
      </c>
      <c r="I39" s="44">
        <v>718</v>
      </c>
      <c r="J39" s="45">
        <v>200978.58</v>
      </c>
      <c r="K39" s="45">
        <v>15673.7</v>
      </c>
    </row>
    <row r="40" spans="2:11" ht="15" customHeight="1" x14ac:dyDescent="0.2">
      <c r="B40" s="77"/>
      <c r="C40" s="78" t="s">
        <v>77</v>
      </c>
      <c r="D40" s="78" t="s">
        <v>38</v>
      </c>
      <c r="E40" s="43" t="s">
        <v>69</v>
      </c>
      <c r="F40" s="64">
        <v>0</v>
      </c>
      <c r="G40" s="64" t="s">
        <v>56</v>
      </c>
      <c r="H40" s="64">
        <v>4943.25</v>
      </c>
      <c r="I40" s="44">
        <v>3046.95</v>
      </c>
      <c r="J40" s="45">
        <v>802566.86</v>
      </c>
      <c r="K40" s="45">
        <v>674023.85</v>
      </c>
    </row>
    <row r="41" spans="2:11" ht="15" customHeight="1" x14ac:dyDescent="0.2">
      <c r="B41" s="77"/>
      <c r="C41" s="79"/>
      <c r="D41" s="79"/>
      <c r="E41" s="43" t="s">
        <v>70</v>
      </c>
      <c r="F41" s="64">
        <v>0</v>
      </c>
      <c r="G41" s="64" t="s">
        <v>64</v>
      </c>
      <c r="H41" s="64">
        <v>1007.1</v>
      </c>
      <c r="I41" s="44">
        <v>1293.3000000000002</v>
      </c>
      <c r="J41" s="45">
        <v>670524.12</v>
      </c>
      <c r="K41" s="45">
        <v>569864.09</v>
      </c>
    </row>
    <row r="42" spans="2:11" ht="15" customHeight="1" x14ac:dyDescent="0.2">
      <c r="B42" s="77"/>
      <c r="C42" s="79"/>
      <c r="D42" s="79"/>
      <c r="E42" s="43" t="s">
        <v>54</v>
      </c>
      <c r="F42" s="64">
        <v>0</v>
      </c>
      <c r="G42" s="64" t="s">
        <v>40</v>
      </c>
      <c r="H42" s="64">
        <v>54</v>
      </c>
      <c r="I42" s="44">
        <v>0</v>
      </c>
      <c r="J42" s="45">
        <v>18521.3</v>
      </c>
      <c r="K42" s="45">
        <v>0</v>
      </c>
    </row>
    <row r="43" spans="2:11" ht="15" customHeight="1" x14ac:dyDescent="0.2">
      <c r="B43" s="77"/>
      <c r="C43" s="78" t="s">
        <v>78</v>
      </c>
      <c r="D43" s="81" t="s">
        <v>38</v>
      </c>
      <c r="E43" s="43" t="s">
        <v>50</v>
      </c>
      <c r="F43" s="64">
        <v>76</v>
      </c>
      <c r="G43" s="64" t="s">
        <v>40</v>
      </c>
      <c r="H43" s="64">
        <v>5765.4533542719728</v>
      </c>
      <c r="I43" s="44">
        <v>6468</v>
      </c>
      <c r="J43" s="45">
        <v>837108.44</v>
      </c>
      <c r="K43" s="67">
        <v>725685.34</v>
      </c>
    </row>
    <row r="44" spans="2:11" ht="15" customHeight="1" x14ac:dyDescent="0.2">
      <c r="B44" s="77"/>
      <c r="C44" s="79"/>
      <c r="D44" s="81"/>
      <c r="E44" s="43" t="s">
        <v>70</v>
      </c>
      <c r="F44" s="64">
        <v>0</v>
      </c>
      <c r="G44" s="64" t="s">
        <v>64</v>
      </c>
      <c r="H44" s="64">
        <v>610.65000000000009</v>
      </c>
      <c r="I44" s="44">
        <v>589.95000000000005</v>
      </c>
      <c r="J44" s="45">
        <v>124010.41</v>
      </c>
      <c r="K44" s="45">
        <v>47815.51</v>
      </c>
    </row>
    <row r="45" spans="2:11" ht="15" customHeight="1" x14ac:dyDescent="0.2">
      <c r="B45" s="77"/>
      <c r="C45" s="79"/>
      <c r="D45" s="81"/>
      <c r="E45" s="43" t="s">
        <v>79</v>
      </c>
      <c r="F45" s="44">
        <v>0</v>
      </c>
      <c r="G45" s="64" t="s">
        <v>56</v>
      </c>
      <c r="H45" s="64">
        <v>16228.349999999999</v>
      </c>
      <c r="I45" s="44">
        <v>30392.1</v>
      </c>
      <c r="J45" s="45">
        <v>1377356.72</v>
      </c>
      <c r="K45" s="45">
        <v>926938.92</v>
      </c>
    </row>
    <row r="46" spans="2:11" ht="15" customHeight="1" x14ac:dyDescent="0.2">
      <c r="B46" s="77"/>
      <c r="C46" s="79"/>
      <c r="D46" s="81"/>
      <c r="E46" s="43" t="s">
        <v>54</v>
      </c>
      <c r="F46" s="64">
        <v>35</v>
      </c>
      <c r="G46" s="64" t="s">
        <v>40</v>
      </c>
      <c r="H46" s="64">
        <v>806.02222222222224</v>
      </c>
      <c r="I46" s="44">
        <v>464</v>
      </c>
      <c r="J46" s="45">
        <v>63054.06</v>
      </c>
      <c r="K46" s="45">
        <v>129406.61</v>
      </c>
    </row>
    <row r="47" spans="2:11" ht="15" customHeight="1" x14ac:dyDescent="0.2">
      <c r="B47" s="77"/>
      <c r="C47" s="78" t="s">
        <v>80</v>
      </c>
      <c r="D47" s="78" t="s">
        <v>38</v>
      </c>
      <c r="E47" s="43" t="s">
        <v>81</v>
      </c>
      <c r="F47" s="64">
        <v>0</v>
      </c>
      <c r="G47" s="64" t="s">
        <v>82</v>
      </c>
      <c r="H47" s="64">
        <v>0</v>
      </c>
      <c r="I47" s="44">
        <v>1501.65</v>
      </c>
      <c r="J47" s="45">
        <v>0</v>
      </c>
      <c r="K47" s="45">
        <v>235099.27</v>
      </c>
    </row>
    <row r="48" spans="2:11" ht="15" customHeight="1" x14ac:dyDescent="0.2">
      <c r="B48" s="77"/>
      <c r="C48" s="79"/>
      <c r="D48" s="79"/>
      <c r="E48" s="43" t="s">
        <v>83</v>
      </c>
      <c r="F48" s="64">
        <v>0</v>
      </c>
      <c r="G48" s="64" t="s">
        <v>84</v>
      </c>
      <c r="H48" s="64">
        <v>0</v>
      </c>
      <c r="I48" s="44">
        <v>0</v>
      </c>
      <c r="J48" s="45">
        <v>0</v>
      </c>
      <c r="K48" s="45">
        <v>0</v>
      </c>
    </row>
    <row r="49" spans="2:11" ht="15" customHeight="1" x14ac:dyDescent="0.2">
      <c r="B49" s="75" t="s">
        <v>85</v>
      </c>
      <c r="C49" s="75"/>
      <c r="D49" s="75"/>
      <c r="E49" s="75"/>
      <c r="F49" s="51">
        <f>SUM(F20:F48)</f>
        <v>1900</v>
      </c>
      <c r="G49" s="52"/>
      <c r="H49" s="52"/>
      <c r="I49" s="52"/>
      <c r="J49" s="53">
        <f>SUM(J20:J48)</f>
        <v>35187188.349999994</v>
      </c>
      <c r="K49" s="53">
        <f>SUM(K20:K48)</f>
        <v>33412751.290000007</v>
      </c>
    </row>
    <row r="50" spans="2:11" ht="15" customHeight="1" x14ac:dyDescent="0.2">
      <c r="B50" s="76" t="s">
        <v>86</v>
      </c>
      <c r="C50" s="78" t="s">
        <v>87</v>
      </c>
      <c r="D50" s="78" t="s">
        <v>88</v>
      </c>
      <c r="E50" s="43" t="s">
        <v>89</v>
      </c>
      <c r="F50" s="64">
        <v>1065</v>
      </c>
      <c r="G50" s="64" t="s">
        <v>40</v>
      </c>
      <c r="H50" s="64">
        <v>59017.253215484881</v>
      </c>
      <c r="I50" s="44">
        <v>47111</v>
      </c>
      <c r="J50" s="45">
        <v>4705837.9400000004</v>
      </c>
      <c r="K50" s="55">
        <v>3359248.67</v>
      </c>
    </row>
    <row r="51" spans="2:11" ht="12.75" x14ac:dyDescent="0.2">
      <c r="B51" s="77"/>
      <c r="C51" s="79"/>
      <c r="D51" s="79"/>
      <c r="E51" s="43" t="s">
        <v>90</v>
      </c>
      <c r="F51" s="64">
        <v>495</v>
      </c>
      <c r="G51" s="65" t="s">
        <v>40</v>
      </c>
      <c r="H51" s="65">
        <v>21035.241641113382</v>
      </c>
      <c r="I51" s="44">
        <v>13348</v>
      </c>
      <c r="J51" s="45">
        <v>2340192.27</v>
      </c>
      <c r="K51" s="55">
        <v>1466130.96</v>
      </c>
    </row>
    <row r="52" spans="2:11" ht="15" customHeight="1" x14ac:dyDescent="0.2">
      <c r="B52" s="77"/>
      <c r="C52" s="79"/>
      <c r="D52" s="79"/>
      <c r="E52" s="43" t="s">
        <v>91</v>
      </c>
      <c r="F52" s="64">
        <v>433</v>
      </c>
      <c r="G52" s="65" t="s">
        <v>40</v>
      </c>
      <c r="H52" s="65">
        <v>19290.644004902104</v>
      </c>
      <c r="I52" s="44">
        <v>15060</v>
      </c>
      <c r="J52" s="45">
        <v>2537015.64</v>
      </c>
      <c r="K52" s="55">
        <v>1451378.44</v>
      </c>
    </row>
    <row r="53" spans="2:11" ht="15" customHeight="1" x14ac:dyDescent="0.2">
      <c r="B53" s="77"/>
      <c r="C53" s="80"/>
      <c r="D53" s="80"/>
      <c r="E53" s="43" t="s">
        <v>92</v>
      </c>
      <c r="F53" s="64">
        <v>155</v>
      </c>
      <c r="G53" s="65" t="s">
        <v>40</v>
      </c>
      <c r="H53" s="65">
        <v>5975.3787546935018</v>
      </c>
      <c r="I53" s="44">
        <v>5117</v>
      </c>
      <c r="J53" s="45">
        <v>115580.36</v>
      </c>
      <c r="K53" s="55">
        <v>252461.58</v>
      </c>
    </row>
    <row r="54" spans="2:11" ht="15" customHeight="1" x14ac:dyDescent="0.2">
      <c r="B54" s="75" t="s">
        <v>101</v>
      </c>
      <c r="C54" s="75"/>
      <c r="D54" s="75"/>
      <c r="E54" s="75"/>
      <c r="F54" s="51">
        <f>SUM(F50:F53)</f>
        <v>2148</v>
      </c>
      <c r="G54" s="52"/>
      <c r="H54" s="52"/>
      <c r="I54" s="52"/>
      <c r="J54" s="53">
        <f>SUM(J50:J53)</f>
        <v>9698626.2100000009</v>
      </c>
      <c r="K54" s="53">
        <f>SUM(K50:K53)</f>
        <v>6529219.6500000004</v>
      </c>
    </row>
    <row r="55" spans="2:11" ht="15" customHeight="1" x14ac:dyDescent="0.2">
      <c r="B55" s="83" t="s">
        <v>102</v>
      </c>
      <c r="C55" s="78" t="s">
        <v>103</v>
      </c>
      <c r="D55" s="78" t="s">
        <v>38</v>
      </c>
      <c r="E55" s="43" t="s">
        <v>50</v>
      </c>
      <c r="F55" s="64">
        <v>346</v>
      </c>
      <c r="G55" s="64" t="s">
        <v>40</v>
      </c>
      <c r="H55" s="64">
        <v>7826.0727272727281</v>
      </c>
      <c r="I55" s="44">
        <v>4930</v>
      </c>
      <c r="J55" s="45">
        <v>1028602.62</v>
      </c>
      <c r="K55" s="55">
        <v>604437.31000000006</v>
      </c>
    </row>
    <row r="56" spans="2:11" ht="15" customHeight="1" x14ac:dyDescent="0.2">
      <c r="B56" s="83"/>
      <c r="C56" s="79"/>
      <c r="D56" s="79"/>
      <c r="E56" s="43" t="s">
        <v>104</v>
      </c>
      <c r="F56" s="64">
        <v>76</v>
      </c>
      <c r="G56" s="64" t="s">
        <v>64</v>
      </c>
      <c r="H56" s="64">
        <v>319</v>
      </c>
      <c r="I56" s="44">
        <v>177</v>
      </c>
      <c r="J56" s="45">
        <v>82402.77</v>
      </c>
      <c r="K56" s="55">
        <v>20711.23</v>
      </c>
    </row>
    <row r="57" spans="2:11" ht="15" customHeight="1" x14ac:dyDescent="0.2">
      <c r="B57" s="83"/>
      <c r="C57" s="79"/>
      <c r="D57" s="79"/>
      <c r="E57" s="43" t="s">
        <v>54</v>
      </c>
      <c r="F57" s="64">
        <v>228</v>
      </c>
      <c r="G57" s="64" t="s">
        <v>40</v>
      </c>
      <c r="H57" s="64">
        <v>1227.1304347826085</v>
      </c>
      <c r="I57" s="44">
        <v>764</v>
      </c>
      <c r="J57" s="45">
        <v>175277.61</v>
      </c>
      <c r="K57" s="55">
        <v>84511.13</v>
      </c>
    </row>
    <row r="58" spans="2:11" ht="15" customHeight="1" x14ac:dyDescent="0.2">
      <c r="B58" s="83"/>
      <c r="C58" s="80"/>
      <c r="D58" s="80"/>
      <c r="E58" s="43" t="s">
        <v>105</v>
      </c>
      <c r="F58" s="64">
        <v>0</v>
      </c>
      <c r="G58" s="64" t="s">
        <v>64</v>
      </c>
      <c r="H58" s="64">
        <v>1658.25</v>
      </c>
      <c r="I58" s="44">
        <v>1904.4</v>
      </c>
      <c r="J58" s="45">
        <v>208426.33</v>
      </c>
      <c r="K58" s="55">
        <v>94125.28</v>
      </c>
    </row>
    <row r="59" spans="2:11" ht="15" customHeight="1" x14ac:dyDescent="0.2">
      <c r="B59" s="83"/>
      <c r="C59" s="68" t="s">
        <v>106</v>
      </c>
      <c r="D59" s="68" t="s">
        <v>107</v>
      </c>
      <c r="E59" s="43" t="s">
        <v>63</v>
      </c>
      <c r="F59" s="64">
        <v>0</v>
      </c>
      <c r="G59" s="64" t="s">
        <v>64</v>
      </c>
      <c r="H59" s="64">
        <v>549.45000000000005</v>
      </c>
      <c r="I59" s="44">
        <v>1223.55</v>
      </c>
      <c r="J59" s="45">
        <v>291993.08</v>
      </c>
      <c r="K59" s="55">
        <v>285646.51</v>
      </c>
    </row>
    <row r="60" spans="2:11" ht="15" customHeight="1" x14ac:dyDescent="0.2">
      <c r="B60" s="83"/>
      <c r="C60" s="78" t="s">
        <v>108</v>
      </c>
      <c r="D60" s="78" t="s">
        <v>38</v>
      </c>
      <c r="E60" s="43" t="s">
        <v>109</v>
      </c>
      <c r="F60" s="44">
        <v>0</v>
      </c>
      <c r="G60" s="64" t="s">
        <v>64</v>
      </c>
      <c r="H60" s="64">
        <v>134.10000000000002</v>
      </c>
      <c r="I60" s="44">
        <v>168</v>
      </c>
      <c r="J60" s="45">
        <v>8968.3700000000008</v>
      </c>
      <c r="K60" s="55">
        <v>1326.06</v>
      </c>
    </row>
    <row r="61" spans="2:11" ht="15" customHeight="1" x14ac:dyDescent="0.2">
      <c r="B61" s="83"/>
      <c r="C61" s="79"/>
      <c r="D61" s="79"/>
      <c r="E61" s="43" t="s">
        <v>104</v>
      </c>
      <c r="F61" s="64">
        <v>3642</v>
      </c>
      <c r="G61" s="64" t="s">
        <v>64</v>
      </c>
      <c r="H61" s="64">
        <v>9922.0169289155274</v>
      </c>
      <c r="I61" s="44">
        <v>21155</v>
      </c>
      <c r="J61" s="45">
        <v>5843325.1100000003</v>
      </c>
      <c r="K61" s="55">
        <v>6381695.9100000001</v>
      </c>
    </row>
    <row r="62" spans="2:11" ht="15" customHeight="1" x14ac:dyDescent="0.2">
      <c r="B62" s="83"/>
      <c r="C62" s="79"/>
      <c r="D62" s="79"/>
      <c r="E62" s="43" t="s">
        <v>54</v>
      </c>
      <c r="F62" s="64">
        <v>3743</v>
      </c>
      <c r="G62" s="64" t="s">
        <v>40</v>
      </c>
      <c r="H62" s="64">
        <v>46197.092866343984</v>
      </c>
      <c r="I62" s="44">
        <v>121439</v>
      </c>
      <c r="J62" s="45">
        <v>1773855.51</v>
      </c>
      <c r="K62" s="55">
        <v>2389754.23</v>
      </c>
    </row>
    <row r="63" spans="2:11" ht="15" customHeight="1" x14ac:dyDescent="0.2">
      <c r="B63" s="83"/>
      <c r="C63" s="79"/>
      <c r="D63" s="79"/>
      <c r="E63" s="43" t="s">
        <v>110</v>
      </c>
      <c r="F63" s="44">
        <v>0</v>
      </c>
      <c r="G63" s="64" t="s">
        <v>64</v>
      </c>
      <c r="H63" s="64">
        <v>5725.3499999999995</v>
      </c>
      <c r="I63" s="44">
        <v>7949</v>
      </c>
      <c r="J63" s="45">
        <v>325452.95</v>
      </c>
      <c r="K63" s="55">
        <v>315863.51</v>
      </c>
    </row>
    <row r="64" spans="2:11" ht="21" customHeight="1" x14ac:dyDescent="0.2">
      <c r="B64" s="83"/>
      <c r="C64" s="80"/>
      <c r="D64" s="80"/>
      <c r="E64" s="43" t="s">
        <v>111</v>
      </c>
      <c r="F64" s="64">
        <v>0</v>
      </c>
      <c r="G64" s="64" t="s">
        <v>64</v>
      </c>
      <c r="H64" s="64">
        <v>0</v>
      </c>
      <c r="I64" s="44">
        <v>0</v>
      </c>
      <c r="J64" s="45">
        <v>0</v>
      </c>
      <c r="K64" s="55">
        <v>0</v>
      </c>
    </row>
    <row r="65" spans="2:11" ht="15" customHeight="1" x14ac:dyDescent="0.2">
      <c r="B65" s="75" t="s">
        <v>112</v>
      </c>
      <c r="C65" s="75"/>
      <c r="D65" s="75"/>
      <c r="E65" s="75"/>
      <c r="F65" s="51">
        <f>SUM(F55:F64)</f>
        <v>8035</v>
      </c>
      <c r="G65" s="52"/>
      <c r="H65" s="52"/>
      <c r="I65" s="52"/>
      <c r="J65" s="53">
        <f>SUM(J55:J64)</f>
        <v>9738304.3499999996</v>
      </c>
      <c r="K65" s="53">
        <f>SUM(K55:K64)</f>
        <v>10178071.17</v>
      </c>
    </row>
    <row r="66" spans="2:11" ht="7.5" customHeight="1" x14ac:dyDescent="0.2">
      <c r="F66" s="58"/>
      <c r="G66" s="58"/>
      <c r="H66" s="58"/>
      <c r="I66" s="58"/>
      <c r="J66" s="58"/>
      <c r="K66" s="59"/>
    </row>
    <row r="67" spans="2:11" ht="12.75" x14ac:dyDescent="0.2">
      <c r="B67" s="75" t="s">
        <v>113</v>
      </c>
      <c r="C67" s="75"/>
      <c r="D67" s="75"/>
      <c r="E67" s="75"/>
      <c r="F67" s="51">
        <f>F17+F19+F49+F54+F65</f>
        <v>16158</v>
      </c>
      <c r="G67" s="52"/>
      <c r="H67" s="52"/>
      <c r="I67" s="52"/>
      <c r="J67" s="60">
        <f>J17+J19+J49+J54+J65</f>
        <v>150056183.88999999</v>
      </c>
      <c r="K67" s="60">
        <f>K17+K19+K49+K54+K65</f>
        <v>119398797.02000001</v>
      </c>
    </row>
    <row r="68" spans="2:11" ht="24.75" customHeight="1" x14ac:dyDescent="0.25">
      <c r="I68" s="61"/>
      <c r="J68" s="61"/>
      <c r="K68" s="62"/>
    </row>
    <row r="69" spans="2:11" ht="24.75" customHeight="1" x14ac:dyDescent="0.25">
      <c r="K69" s="62"/>
    </row>
    <row r="70" spans="2:11" ht="24.75" customHeight="1" x14ac:dyDescent="0.2">
      <c r="K70" s="63"/>
    </row>
    <row r="80" spans="2:11" ht="24.75" customHeight="1" x14ac:dyDescent="0.2">
      <c r="J80" s="69"/>
    </row>
    <row r="82" spans="10:12" ht="24.75" customHeight="1" x14ac:dyDescent="0.2">
      <c r="J82" s="31"/>
    </row>
    <row r="84" spans="10:12" ht="24.75" customHeight="1" x14ac:dyDescent="0.2">
      <c r="L84" s="70"/>
    </row>
    <row r="85" spans="10:12" ht="24.75" customHeight="1" x14ac:dyDescent="0.2">
      <c r="L85" s="70"/>
    </row>
    <row r="86" spans="10:12" ht="24.75" customHeight="1" x14ac:dyDescent="0.2">
      <c r="L86" s="70"/>
    </row>
    <row r="87" spans="10:12" ht="24.75" customHeight="1" x14ac:dyDescent="0.2">
      <c r="L87" s="70"/>
    </row>
    <row r="88" spans="10:12" ht="24.75" customHeight="1" x14ac:dyDescent="0.2">
      <c r="L88" s="70"/>
    </row>
    <row r="89" spans="10:12" ht="24.75" customHeight="1" x14ac:dyDescent="0.2">
      <c r="L89" s="70"/>
    </row>
    <row r="90" spans="10:12" ht="24.75" customHeight="1" x14ac:dyDescent="0.2">
      <c r="L90" s="70"/>
    </row>
    <row r="91" spans="10:12" ht="24.75" customHeight="1" x14ac:dyDescent="0.2">
      <c r="L91" s="70"/>
    </row>
    <row r="92" spans="10:12" ht="24.75" customHeight="1" x14ac:dyDescent="0.2">
      <c r="L92" s="70"/>
    </row>
    <row r="93" spans="10:12" ht="24.75" customHeight="1" x14ac:dyDescent="0.2">
      <c r="L93" s="70"/>
    </row>
    <row r="94" spans="10:12" ht="24.75" customHeight="1" x14ac:dyDescent="0.2">
      <c r="L94" s="70"/>
    </row>
    <row r="95" spans="10:12" ht="24.75" customHeight="1" x14ac:dyDescent="0.2">
      <c r="L95" s="70"/>
    </row>
    <row r="96" spans="10:12" ht="24.75" customHeight="1" x14ac:dyDescent="0.2">
      <c r="L96" s="70"/>
    </row>
    <row r="97" spans="12:12" ht="24.75" customHeight="1" x14ac:dyDescent="0.2">
      <c r="L97" s="70"/>
    </row>
    <row r="98" spans="12:12" ht="24.75" customHeight="1" x14ac:dyDescent="0.2">
      <c r="L98" s="70"/>
    </row>
    <row r="99" spans="12:12" ht="24.75" customHeight="1" x14ac:dyDescent="0.2">
      <c r="L99" s="70"/>
    </row>
    <row r="100" spans="12:12" ht="24.75" customHeight="1" x14ac:dyDescent="0.2">
      <c r="L100" s="70"/>
    </row>
    <row r="101" spans="12:12" ht="24.75" customHeight="1" x14ac:dyDescent="0.2">
      <c r="L101" s="70"/>
    </row>
    <row r="102" spans="12:12" ht="24.75" customHeight="1" x14ac:dyDescent="0.2">
      <c r="L102" s="70"/>
    </row>
    <row r="103" spans="12:12" ht="24.75" customHeight="1" x14ac:dyDescent="0.2">
      <c r="L103" s="70"/>
    </row>
    <row r="104" spans="12:12" ht="24.75" customHeight="1" x14ac:dyDescent="0.2">
      <c r="L104" s="70"/>
    </row>
    <row r="105" spans="12:12" ht="24.75" customHeight="1" x14ac:dyDescent="0.2">
      <c r="L105" s="70"/>
    </row>
    <row r="106" spans="12:12" ht="24.75" customHeight="1" x14ac:dyDescent="0.2">
      <c r="L106" s="70"/>
    </row>
    <row r="107" spans="12:12" ht="24.75" customHeight="1" x14ac:dyDescent="0.2">
      <c r="L107" s="70"/>
    </row>
    <row r="108" spans="12:12" ht="24.75" customHeight="1" x14ac:dyDescent="0.2">
      <c r="L108" s="70"/>
    </row>
    <row r="109" spans="12:12" ht="24.75" customHeight="1" x14ac:dyDescent="0.2">
      <c r="L109" s="70"/>
    </row>
    <row r="110" spans="12:12" ht="24.75" customHeight="1" x14ac:dyDescent="0.2">
      <c r="L110" s="70"/>
    </row>
    <row r="111" spans="12:12" ht="24.75" customHeight="1" x14ac:dyDescent="0.2">
      <c r="L111" s="70"/>
    </row>
    <row r="112" spans="12:12" ht="24.75" customHeight="1" x14ac:dyDescent="0.2">
      <c r="L112" s="70"/>
    </row>
    <row r="113" spans="12:12" ht="24.75" customHeight="1" x14ac:dyDescent="0.2">
      <c r="L113" s="70"/>
    </row>
    <row r="114" spans="12:12" ht="24.75" customHeight="1" x14ac:dyDescent="0.2">
      <c r="L114" s="70"/>
    </row>
    <row r="115" spans="12:12" ht="24.75" customHeight="1" x14ac:dyDescent="0.2">
      <c r="L115" s="70"/>
    </row>
    <row r="116" spans="12:12" ht="24.75" customHeight="1" x14ac:dyDescent="0.2">
      <c r="L116" s="70"/>
    </row>
    <row r="117" spans="12:12" ht="24.75" customHeight="1" x14ac:dyDescent="0.2">
      <c r="L117" s="70"/>
    </row>
  </sheetData>
  <mergeCells count="46">
    <mergeCell ref="B1:L1"/>
    <mergeCell ref="B2:L2"/>
    <mergeCell ref="B3:L3"/>
    <mergeCell ref="C4:L4"/>
    <mergeCell ref="G5:K5"/>
    <mergeCell ref="G6:I6"/>
    <mergeCell ref="J6:K6"/>
    <mergeCell ref="L6:M6"/>
    <mergeCell ref="B8:B16"/>
    <mergeCell ref="C8:C9"/>
    <mergeCell ref="D8:D9"/>
    <mergeCell ref="C13:C15"/>
    <mergeCell ref="B6:B7"/>
    <mergeCell ref="C6:C7"/>
    <mergeCell ref="D6:D7"/>
    <mergeCell ref="E6:E7"/>
    <mergeCell ref="F6:F7"/>
    <mergeCell ref="C47:C48"/>
    <mergeCell ref="D47:D48"/>
    <mergeCell ref="B17:E17"/>
    <mergeCell ref="B19:E19"/>
    <mergeCell ref="B20:B48"/>
    <mergeCell ref="C20:C30"/>
    <mergeCell ref="D20:D22"/>
    <mergeCell ref="D23:D26"/>
    <mergeCell ref="D27:D30"/>
    <mergeCell ref="C31:C35"/>
    <mergeCell ref="D31:D35"/>
    <mergeCell ref="C36:C39"/>
    <mergeCell ref="D36:D39"/>
    <mergeCell ref="C40:C42"/>
    <mergeCell ref="D40:D42"/>
    <mergeCell ref="C43:C46"/>
    <mergeCell ref="D43:D46"/>
    <mergeCell ref="B65:E65"/>
    <mergeCell ref="B67:E67"/>
    <mergeCell ref="B49:E49"/>
    <mergeCell ref="B50:B53"/>
    <mergeCell ref="C50:C53"/>
    <mergeCell ref="D50:D53"/>
    <mergeCell ref="B54:E54"/>
    <mergeCell ref="B55:B64"/>
    <mergeCell ref="C55:C58"/>
    <mergeCell ref="D55:D58"/>
    <mergeCell ref="C60:C64"/>
    <mergeCell ref="D60:D64"/>
  </mergeCells>
  <conditionalFormatting sqref="L1:L1048576">
    <cfRule type="containsText" dxfId="0" priority="1" operator="containsText" text="verificar">
      <formula>NOT(ISERROR(SEARCH("verificar",L1)))</formula>
    </cfRule>
  </conditionalFormatting>
  <printOptions horizontalCentered="1"/>
  <pageMargins left="0.11811023622047245" right="0.11811023622047245" top="0.19685039370078741" bottom="0.19685039370078741" header="0.11811023622047245" footer="0.11811023622047245"/>
  <pageSetup paperSize="9" scale="44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C7F0D000-AB11-4166-8E0F-12C77702695A}">
            <xm:f>NOT(ISERROR(SEARCH("-",I8)))</xm:f>
            <xm:f>"-"</xm:f>
            <x14:dxf>
              <fill>
                <patternFill>
                  <bgColor rgb="FFFFFF00"/>
                </patternFill>
              </fill>
            </x14:dxf>
          </x14:cfRule>
          <xm:sqref>I8:I16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342A9F9-BEA0-446A-87FC-DE42DF6D0BDB}"/>
</file>

<file path=customXml/itemProps2.xml><?xml version="1.0" encoding="utf-8"?>
<ds:datastoreItem xmlns:ds="http://schemas.openxmlformats.org/officeDocument/2006/customXml" ds:itemID="{FAEECE2F-7D5B-4CD9-A45A-CCE37338A892}"/>
</file>

<file path=customXml/itemProps3.xml><?xml version="1.0" encoding="utf-8"?>
<ds:datastoreItem xmlns:ds="http://schemas.openxmlformats.org/officeDocument/2006/customXml" ds:itemID="{50FE4A86-D3BE-48EE-BAD5-117E125ED2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Aplicação_Receita_Compulsória</vt:lpstr>
      <vt:lpstr>Quadro PCG (A)</vt:lpstr>
      <vt:lpstr>Quadro PCG 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 de Paula Barbosa</dc:creator>
  <cp:lastModifiedBy>Daniele de Paula Barbosa</cp:lastModifiedBy>
  <dcterms:created xsi:type="dcterms:W3CDTF">2025-01-22T12:00:05Z</dcterms:created>
  <dcterms:modified xsi:type="dcterms:W3CDTF">2025-01-23T20:40:04Z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